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media/image3.jpeg" ContentType="image/jpeg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charts/chart1.xml" ContentType="application/vnd.openxmlformats-officedocument.drawingml.chart+xml"/>
  <Override PartName="/xl/charts/chart9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Vervuiling1" sheetId="1" state="visible" r:id="rId2"/>
    <sheet name="Vervuiling2" sheetId="2" state="visible" r:id="rId3"/>
    <sheet name="Migratie" sheetId="3" state="visible" r:id="rId4"/>
    <sheet name="Sociale mobiliteit" sheetId="4" state="visible" r:id="rId5"/>
    <sheet name="Expon groei" sheetId="5" state="visible" r:id="rId6"/>
    <sheet name="Geremde groei" sheetId="6" state="visible" r:id="rId7"/>
    <sheet name="Fitting" sheetId="7" state="visible" r:id="rId8"/>
    <sheet name="Chaos" sheetId="8" state="visible" r:id="rId9"/>
    <sheet name="Roofdier" sheetId="9" state="visible" r:id="rId10"/>
    <sheet name="Griep" sheetId="10" state="visible" r:id="rId11"/>
    <sheet name="Rijen" sheetId="11" state="visible" r:id="rId12"/>
    <sheet name="Macroeconomie" sheetId="12" state="visible" r:id="rId13"/>
  </sheets>
  <definedNames>
    <definedName function="false" hidden="false" localSheetId="9" name="_xlnm.Print_Area" vbProcedure="false">Griep!$B$1:$U$44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<sst xmlns="http://schemas.openxmlformats.org/spreadsheetml/2006/main" count="733" uniqueCount="406">
  <si>
    <t xml:space="preserve">MODEL: vervuiling van een meer</t>
  </si>
  <si>
    <t xml:space="preserve">VARIABELEN &amp; PARAMETERS</t>
  </si>
  <si>
    <t xml:space="preserve">STARTWAARDEN</t>
  </si>
  <si>
    <t xml:space="preserve">MODELFORMULES</t>
  </si>
  <si>
    <t xml:space="preserve">Situatie in de werkelijkheid</t>
  </si>
  <si>
    <t xml:space="preserve">tijd</t>
  </si>
  <si>
    <t xml:space="preserve">t</t>
  </si>
  <si>
    <t xml:space="preserve">dag</t>
  </si>
  <si>
    <t xml:space="preserve">t := t + ∆t</t>
  </si>
  <si>
    <t xml:space="preserve">stapgrootte tijd</t>
  </si>
  <si>
    <t xml:space="preserve">∆t</t>
  </si>
  <si>
    <t xml:space="preserve">S(t+∆t) = S(t) + i * ∆t - i * ∆t * S / V</t>
  </si>
  <si>
    <t xml:space="preserve">Op een dag breekt een</t>
  </si>
  <si>
    <t xml:space="preserve">poep</t>
  </si>
  <si>
    <t xml:space="preserve">P</t>
  </si>
  <si>
    <t xml:space="preserve">m3</t>
  </si>
  <si>
    <t xml:space="preserve">P(t+∆t) = P(t) - i * ∆t * P / V</t>
  </si>
  <si>
    <t xml:space="preserve">rioleringspijp en stroomt er</t>
  </si>
  <si>
    <t xml:space="preserve">schoon water</t>
  </si>
  <si>
    <t xml:space="preserve">S</t>
  </si>
  <si>
    <r>
      <rPr>
        <sz val="14"/>
        <rFont val="Arial"/>
        <family val="0"/>
        <charset val="1"/>
      </rPr>
      <t xml:space="preserve">Dit zijn </t>
    </r>
    <r>
      <rPr>
        <b val="true"/>
        <sz val="14"/>
        <rFont val="Arial"/>
        <family val="0"/>
        <charset val="1"/>
      </rPr>
      <t xml:space="preserve">recursieve</t>
    </r>
    <r>
      <rPr>
        <sz val="14"/>
        <rFont val="Arial"/>
        <family val="0"/>
        <charset val="1"/>
      </rPr>
      <t xml:space="preserve"> formules</t>
    </r>
  </si>
  <si>
    <t xml:space="preserve">200 m3 poep in een meer.</t>
  </si>
  <si>
    <t xml:space="preserve">instroom = uitstroom</t>
  </si>
  <si>
    <t xml:space="preserve">i</t>
  </si>
  <si>
    <t xml:space="preserve">m3/dag</t>
  </si>
  <si>
    <t xml:space="preserve">De rivier die in en uit het meer</t>
  </si>
  <si>
    <t xml:space="preserve">volume van het meer</t>
  </si>
  <si>
    <t xml:space="preserve">V</t>
  </si>
  <si>
    <t xml:space="preserve">De blauwe hokjes kun je veranderen.</t>
  </si>
  <si>
    <t xml:space="preserve">stroomt verschoont geleidelijk</t>
  </si>
  <si>
    <t xml:space="preserve">het water. Het is weer</t>
  </si>
  <si>
    <t xml:space="preserve">RESULTATEN</t>
  </si>
  <si>
    <t xml:space="preserve">veilig zwemmen als de</t>
  </si>
  <si>
    <t xml:space="preserve">tijd t</t>
  </si>
  <si>
    <t xml:space="preserve">P/V in %</t>
  </si>
  <si>
    <t xml:space="preserve">gf</t>
  </si>
  <si>
    <t xml:space="preserve">concentratie poep onder 0,01 %</t>
  </si>
  <si>
    <t xml:space="preserve">is gekomen. Wanneer is dat?</t>
  </si>
  <si>
    <t xml:space="preserve">Discreet Model:</t>
  </si>
  <si>
    <t xml:space="preserve">We laten de tijd in kleine</t>
  </si>
  <si>
    <t xml:space="preserve">stapjes oplopen, en doen net</t>
  </si>
  <si>
    <t xml:space="preserve">of de verandering sprongsgewijs</t>
  </si>
  <si>
    <t xml:space="preserve">aan het eind van het tijdstapje</t>
  </si>
  <si>
    <t xml:space="preserve">optreedt.</t>
  </si>
  <si>
    <t xml:space="preserve">Hoe kleiner de tijdstapjes</t>
  </si>
  <si>
    <t xml:space="preserve">zijn, hoe beter de benadering</t>
  </si>
  <si>
    <t xml:space="preserve">van de werkelijkheid.</t>
  </si>
  <si>
    <t xml:space="preserve">  </t>
  </si>
  <si>
    <t xml:space="preserve">Als je deze recursieve formules in woorden opschrijft:</t>
  </si>
  <si>
    <t xml:space="preserve">Volume schoon water na de volgende tijdstap = Volume nu + Volume instroom vers schoon water - Het schoon-water-deel van het Volume uitstroom </t>
  </si>
  <si>
    <t xml:space="preserve">Volume poep na de volgende tijdstap               = Volume nu - Het poep-deel van het Volume van de uitstroom</t>
  </si>
  <si>
    <t xml:space="preserve">Het voorschrift dat deze tabel genereert:</t>
  </si>
  <si>
    <t xml:space="preserve">De t is de onafhankelijke variabele</t>
  </si>
  <si>
    <t xml:space="preserve">De S en de P zijn de afhankelijke variabelen.</t>
  </si>
  <si>
    <t xml:space="preserve">vorige </t>
  </si>
  <si>
    <t xml:space="preserve">vorige S +</t>
  </si>
  <si>
    <t xml:space="preserve">vorige P -</t>
  </si>
  <si>
    <t xml:space="preserve">huidige P /</t>
  </si>
  <si>
    <t xml:space="preserve">De beginwaarden voor S en P staan bovenaan</t>
  </si>
  <si>
    <t xml:space="preserve">+ ∆t</t>
  </si>
  <si>
    <t xml:space="preserve">i * ∆t -</t>
  </si>
  <si>
    <t xml:space="preserve">i * ∆t * </t>
  </si>
  <si>
    <t xml:space="preserve">totaal</t>
  </si>
  <si>
    <t xml:space="preserve">vorige P</t>
  </si>
  <si>
    <t xml:space="preserve">in de rekenkolommen.</t>
  </si>
  <si>
    <t xml:space="preserve">vorige P / totaal</t>
  </si>
  <si>
    <t xml:space="preserve">(*100)</t>
  </si>
  <si>
    <t xml:space="preserve">Het voorschrift bestaat in dit geval uit twee modelformules.</t>
  </si>
  <si>
    <t xml:space="preserve">vorige S / totaal</t>
  </si>
  <si>
    <t xml:space="preserve">Een recursieve formule bestaat uit twee delen:</t>
  </si>
  <si>
    <t xml:space="preserve">- een beginwaarde voor de afhankelijke variabele</t>
  </si>
  <si>
    <t xml:space="preserve">- een voorschrift dat uit de vorige waarde(n) van de afhankelijke variabele(n) de volgende waarde(n) genereert.</t>
  </si>
  <si>
    <t xml:space="preserve">Een directe formule:</t>
  </si>
  <si>
    <t xml:space="preserve">- een voorschrift dat voor elke invoer van de onafhankelijke variabele de waarde van de afhankelijke variabele genereert</t>
  </si>
  <si>
    <t xml:space="preserve">- voorbeeld: y = 3t + 2</t>
  </si>
  <si>
    <t xml:space="preserve">MODEL: vervuiling van een meer mét verdamping</t>
  </si>
  <si>
    <t xml:space="preserve">VARIABELEN</t>
  </si>
  <si>
    <t xml:space="preserve">Deze keer verdampt er ook</t>
  </si>
  <si>
    <t xml:space="preserve">t := t + 1</t>
  </si>
  <si>
    <t xml:space="preserve">water uit het meer (of wordt</t>
  </si>
  <si>
    <r>
      <rPr>
        <sz val="10"/>
        <rFont val="Arial"/>
        <family val="0"/>
        <charset val="1"/>
      </rPr>
      <t xml:space="preserve">S(t+1) = S(t) + i*∆t - i*∆t*S/V </t>
    </r>
    <r>
      <rPr>
        <sz val="10"/>
        <color rgb="FFFF0000"/>
        <rFont val="Arial"/>
        <family val="2"/>
        <charset val="1"/>
      </rPr>
      <t xml:space="preserve">- v*∆t</t>
    </r>
  </si>
  <si>
    <t xml:space="preserve">er water uit het meer gepompt)</t>
  </si>
  <si>
    <t xml:space="preserve">P(t+1) = P(t) - i*∆t*P/V</t>
  </si>
  <si>
    <t xml:space="preserve">verdamping en dergelijke</t>
  </si>
  <si>
    <t xml:space="preserve">v</t>
  </si>
  <si>
    <t xml:space="preserve">Na 270 dagen kan er weer gezwommen worden.</t>
  </si>
  <si>
    <t xml:space="preserve">Migratie van het platteland naar de steden, en andersom.</t>
  </si>
  <si>
    <t xml:space="preserve">Onder verstedelijking verstaan we de trek van platteland naar de steden.</t>
  </si>
  <si>
    <t xml:space="preserve">We veronderstellen dat na elk decennium zo'n 30% van de plattelandsbevolking naar de stad blijkt te zijn verhuist. Een decennium is een tiental jaren.</t>
  </si>
  <si>
    <t xml:space="preserve">Natuurlijk verhuizen er ook mensen van de stad naar het platteland. Veronderstel dat dat 20% per decennium is.</t>
  </si>
  <si>
    <t xml:space="preserve">MODEL: Migratie stad &lt;&gt; platteland</t>
  </si>
  <si>
    <t xml:space="preserve">De waarden in de blauwe hokjes kun je varieren om te zien wat er dan gebeurt …….</t>
  </si>
  <si>
    <t xml:space="preserve">PARAMETERS</t>
  </si>
  <si>
    <t xml:space="preserve">jaren</t>
  </si>
  <si>
    <t xml:space="preserve">van Stad naar Platteland</t>
  </si>
  <si>
    <t xml:space="preserve">%</t>
  </si>
  <si>
    <t xml:space="preserve">Deze recursieve formules staan hier</t>
  </si>
  <si>
    <t xml:space="preserve">van Platteland naar Stad</t>
  </si>
  <si>
    <t xml:space="preserve">S:= (1-a) * S + b * P</t>
  </si>
  <si>
    <t xml:space="preserve">in een vereenvoudigde notatie.</t>
  </si>
  <si>
    <t xml:space="preserve">stadsbevolking</t>
  </si>
  <si>
    <t xml:space="preserve">P:= a * S + (1-b) * P</t>
  </si>
  <si>
    <t xml:space="preserve">Links van ":=" staan de nieuwe waarden</t>
  </si>
  <si>
    <t xml:space="preserve">plattelandsbevolking</t>
  </si>
  <si>
    <t xml:space="preserve">a</t>
  </si>
  <si>
    <t xml:space="preserve">en rechts de oude waarden van de</t>
  </si>
  <si>
    <t xml:space="preserve">b</t>
  </si>
  <si>
    <t xml:space="preserve">:=  betekent "wordt na de volgende stap"</t>
  </si>
  <si>
    <t xml:space="preserve">onafhankelijke variabelen S en P.</t>
  </si>
  <si>
    <r>
      <rPr>
        <sz val="12"/>
        <rFont val="Arial"/>
        <family val="2"/>
        <charset val="1"/>
      </rPr>
      <t xml:space="preserve">Dit is een voorbeeld van een </t>
    </r>
    <r>
      <rPr>
        <b val="true"/>
        <sz val="12"/>
        <rFont val="Arial"/>
        <family val="2"/>
        <charset val="1"/>
      </rPr>
      <t xml:space="preserve">discreet dynamisch model</t>
    </r>
    <r>
      <rPr>
        <sz val="12"/>
        <rFont val="Arial"/>
        <family val="2"/>
        <charset val="1"/>
      </rPr>
      <t xml:space="preserve">.</t>
    </r>
  </si>
  <si>
    <r>
      <rPr>
        <sz val="12"/>
        <rFont val="Arial"/>
        <family val="2"/>
        <charset val="1"/>
      </rPr>
      <t xml:space="preserve">Het is een </t>
    </r>
    <r>
      <rPr>
        <b val="true"/>
        <sz val="12"/>
        <rFont val="Arial"/>
        <family val="2"/>
        <charset val="1"/>
      </rPr>
      <t xml:space="preserve">model</t>
    </r>
    <r>
      <rPr>
        <sz val="12"/>
        <rFont val="Arial"/>
        <family val="2"/>
        <charset val="1"/>
      </rPr>
      <t xml:space="preserve"> omdat het een vereenvoudigde weergave is van iets uit de werkelijkheid.</t>
    </r>
  </si>
  <si>
    <r>
      <rPr>
        <sz val="12"/>
        <rFont val="Arial"/>
        <family val="2"/>
        <charset val="1"/>
      </rPr>
      <t xml:space="preserve">Het is </t>
    </r>
    <r>
      <rPr>
        <b val="true"/>
        <sz val="12"/>
        <rFont val="Arial"/>
        <family val="2"/>
        <charset val="1"/>
      </rPr>
      <t xml:space="preserve">dynamisch</t>
    </r>
    <r>
      <rPr>
        <sz val="12"/>
        <rFont val="Arial"/>
        <family val="2"/>
        <charset val="1"/>
      </rPr>
      <t xml:space="preserve"> omdat het een weergave is van een proces, iets dat in de loop van de tijd verandert onder invloed van een stel regels.</t>
    </r>
  </si>
  <si>
    <r>
      <rPr>
        <sz val="12"/>
        <rFont val="Arial"/>
        <family val="2"/>
        <charset val="1"/>
      </rPr>
      <t xml:space="preserve">Het is </t>
    </r>
    <r>
      <rPr>
        <b val="true"/>
        <sz val="12"/>
        <rFont val="Arial"/>
        <family val="2"/>
        <charset val="1"/>
      </rPr>
      <t xml:space="preserve">discreet</t>
    </r>
    <r>
      <rPr>
        <sz val="12"/>
        <rFont val="Arial"/>
        <family val="2"/>
        <charset val="1"/>
      </rPr>
      <t xml:space="preserve"> omdat we de tijd niet continu laten lopen maar in vaste stapjes.</t>
    </r>
  </si>
  <si>
    <r>
      <rPr>
        <sz val="12"/>
        <rFont val="Arial"/>
        <family val="2"/>
        <charset val="1"/>
      </rPr>
      <t xml:space="preserve">Je ziet hier een voorbeeld van een model dat laat zien dat er een </t>
    </r>
    <r>
      <rPr>
        <b val="true"/>
        <sz val="12"/>
        <rFont val="Arial"/>
        <family val="2"/>
        <charset val="1"/>
      </rPr>
      <t xml:space="preserve">evenwichtstoestand</t>
    </r>
    <r>
      <rPr>
        <sz val="12"/>
        <rFont val="Arial"/>
        <family val="2"/>
        <charset val="1"/>
      </rPr>
      <t xml:space="preserve"> ontstaat.</t>
    </r>
  </si>
  <si>
    <t xml:space="preserve">N.B.: het idee voor een vaste plek voor variabelen, startwaarden, parameters en modelformules is afkomstig van G. A. J. Spijkers, RSG Wiringherlant</t>
  </si>
  <si>
    <t xml:space="preserve">Sociale mobiliteit.</t>
  </si>
  <si>
    <t xml:space="preserve">In de jaren vijftig is in Engeland en Wales onderzoek gedaan naar sociale mobiliteit.</t>
  </si>
  <si>
    <t xml:space="preserve">De twee onderzoekers Kemeny en Snell hadden de arbeidsbevolking in drie klassen ingedeeld (upper, middle en lower class) en gingen na wat de kans was dat een zoon</t>
  </si>
  <si>
    <t xml:space="preserve">in een andere sociale laag terecht kwam dan zijn vader (moeders en dochters werden indertijd niet in het onderzoek betrokken……..).</t>
  </si>
  <si>
    <t xml:space="preserve">De volgende matrix is gebaseerd op de authentieke gegevens van Kemeny en Snell:</t>
  </si>
  <si>
    <t xml:space="preserve">Hoe lees je de matrix?</t>
  </si>
  <si>
    <t xml:space="preserve">overgangsmatrix</t>
  </si>
  <si>
    <t xml:space="preserve">Son</t>
  </si>
  <si>
    <t xml:space="preserve">Er is 45% kans dat de zoon van een upper-vader ook een upper blijft.</t>
  </si>
  <si>
    <t xml:space="preserve">Upper</t>
  </si>
  <si>
    <t xml:space="preserve">Middle</t>
  </si>
  <si>
    <t xml:space="preserve">Lower</t>
  </si>
  <si>
    <t xml:space="preserve">de oorspronkelijke Kemeny-waarden</t>
  </si>
  <si>
    <t xml:space="preserve">Er is 5% kans dat een zoon van een middle-vader naar upper stijgt</t>
  </si>
  <si>
    <t xml:space="preserve">Er is 50% kans dat een zoon van een lower-vader naar middle stijgt</t>
  </si>
  <si>
    <t xml:space="preserve">Father</t>
  </si>
  <si>
    <t xml:space="preserve">Er is 7% kans dat een zoon van een upper-vader naar lower afzakt</t>
  </si>
  <si>
    <t xml:space="preserve">Startwaarden:</t>
  </si>
  <si>
    <t xml:space="preserve">In een Engels district werkte in 1950 10% in een upperclass beroep, 23% in een</t>
  </si>
  <si>
    <t xml:space="preserve">middleclass beroep en de rest in een lowerclass beroep.</t>
  </si>
  <si>
    <t xml:space="preserve">MODEL: Sociale mobiliteit</t>
  </si>
  <si>
    <t xml:space="preserve">generatie</t>
  </si>
  <si>
    <t xml:space="preserve">Zie tabel hierboven</t>
  </si>
  <si>
    <t xml:space="preserve"> </t>
  </si>
  <si>
    <t xml:space="preserve">U := 0,45 * U + 0,05 * M + 0,01 * L</t>
  </si>
  <si>
    <t xml:space="preserve">upper</t>
  </si>
  <si>
    <t xml:space="preserve">U</t>
  </si>
  <si>
    <t xml:space="preserve">M := 0,48 U + 0,70 * M + 0,50 * L</t>
  </si>
  <si>
    <t xml:space="preserve">middle</t>
  </si>
  <si>
    <t xml:space="preserve">M</t>
  </si>
  <si>
    <t xml:space="preserve">L := 0,07 * U + 0,25 * M + 0,49 * L</t>
  </si>
  <si>
    <t xml:space="preserve">lowe</t>
  </si>
  <si>
    <t xml:space="preserve">L</t>
  </si>
  <si>
    <t xml:space="preserve">Exponentiële Groei</t>
  </si>
  <si>
    <t xml:space="preserve">Stel dat de bevolking van Nederland in 1900 ongeveer 5 miljoen was, en dat die in de jaren tussen 1900 en 1950 groeide met 2% per jaar.</t>
  </si>
  <si>
    <r>
      <rPr>
        <sz val="12"/>
        <rFont val="Arial"/>
        <family val="2"/>
        <charset val="1"/>
      </rPr>
      <t xml:space="preserve">Bij de continue theorie zijn we gewend te werken met de groei</t>
    </r>
    <r>
      <rPr>
        <b val="true"/>
        <sz val="12"/>
        <rFont val="Arial"/>
        <family val="2"/>
        <charset val="1"/>
      </rPr>
      <t xml:space="preserve">factor</t>
    </r>
    <r>
      <rPr>
        <sz val="12"/>
        <rFont val="Arial"/>
        <family val="2"/>
        <charset val="1"/>
      </rPr>
      <t xml:space="preserve">. In dit geval zou die 1,02 zijn. Elk jaar vermenigvuldigt de bevolking zich met de factor 1,02.</t>
    </r>
  </si>
  <si>
    <r>
      <rPr>
        <sz val="12"/>
        <rFont val="Arial"/>
        <family val="2"/>
        <charset val="1"/>
      </rPr>
      <t xml:space="preserve">Bij deze discrete modellen gebruiken we meestal het groei</t>
    </r>
    <r>
      <rPr>
        <b val="true"/>
        <sz val="12"/>
        <rFont val="Arial"/>
        <family val="2"/>
        <charset val="1"/>
      </rPr>
      <t xml:space="preserve">percentage.</t>
    </r>
    <r>
      <rPr>
        <sz val="12"/>
        <rFont val="Arial"/>
        <family val="2"/>
        <charset val="1"/>
      </rPr>
      <t xml:space="preserve"> Dat is het percentage </t>
    </r>
    <r>
      <rPr>
        <u val="single"/>
        <sz val="12"/>
        <rFont val="Arial"/>
        <family val="0"/>
        <charset val="1"/>
      </rPr>
      <t xml:space="preserve">dat er telkens bij komt</t>
    </r>
    <r>
      <rPr>
        <sz val="12"/>
        <rFont val="Arial"/>
        <family val="2"/>
        <charset val="1"/>
      </rPr>
      <t xml:space="preserve">. Hier dus 2% = 0,02.</t>
    </r>
  </si>
  <si>
    <t xml:space="preserve">In dit werkblad gebruiken we nog de groeifactor, maar in het volgende werkblad gebruiken we het groeipercentage omdat dat daar veel handiger is.</t>
  </si>
  <si>
    <t xml:space="preserve">MODEL: Exponentiële Groei</t>
  </si>
  <si>
    <t xml:space="preserve">groeifactor</t>
  </si>
  <si>
    <t xml:space="preserve">t := t + Δt</t>
  </si>
  <si>
    <t xml:space="preserve">Δt</t>
  </si>
  <si>
    <t xml:space="preserve">B:= B*gf</t>
  </si>
  <si>
    <t xml:space="preserve">Bevolking</t>
  </si>
  <si>
    <t xml:space="preserve">B</t>
  </si>
  <si>
    <t xml:space="preserve">miljoen</t>
  </si>
  <si>
    <t xml:space="preserve">Geremde Groei</t>
  </si>
  <si>
    <t xml:space="preserve">Je hebt wel kunnen zien dat het exponentiële groeimodel niet echt past bij de ontwikkeling van de Nederlandse bevolking van de vorige eeuw.</t>
  </si>
  <si>
    <t xml:space="preserve">Dat is ook wel logisch: je kunt niet ongeremd doorgroeien; gebrek aan ruimte en voedsel, vechtpartijen. De wal keert 't schip.</t>
  </si>
  <si>
    <t xml:space="preserve">De modelformules leggen we in de les uit, waarbij de groeifactor steeds dichter bij 1 komt als de bevolking B steeds dichter bij het maximum komt. </t>
  </si>
  <si>
    <t xml:space="preserve">Het percentage dat er elk jaar bijkomt (het groeipercentage) wordt dus steeds kleiner.</t>
  </si>
  <si>
    <t xml:space="preserve">MODEL: Geremde Groei</t>
  </si>
  <si>
    <t xml:space="preserve">Het oorspronkelijke groeipercentage wordt steeds kleiner gemaakt.</t>
  </si>
  <si>
    <t xml:space="preserve">maximum M</t>
  </si>
  <si>
    <r>
      <rPr>
        <sz val="10"/>
        <rFont val="Arial"/>
        <family val="2"/>
        <charset val="1"/>
      </rPr>
      <t xml:space="preserve">gp:=gp</t>
    </r>
    <r>
      <rPr>
        <vertAlign val="subscript"/>
        <sz val="10"/>
        <rFont val="Arial"/>
        <family val="2"/>
        <charset val="1"/>
      </rPr>
      <t xml:space="preserve">0</t>
    </r>
    <r>
      <rPr>
        <sz val="10"/>
        <rFont val="Arial"/>
        <family val="0"/>
        <charset val="1"/>
      </rPr>
      <t xml:space="preserve">*(B-M)/(B</t>
    </r>
    <r>
      <rPr>
        <vertAlign val="subscript"/>
        <sz val="10"/>
        <rFont val="Arial"/>
        <family val="2"/>
        <charset val="1"/>
      </rPr>
      <t xml:space="preserve">0</t>
    </r>
    <r>
      <rPr>
        <sz val="10"/>
        <rFont val="Arial"/>
        <family val="0"/>
        <charset val="1"/>
      </rPr>
      <t xml:space="preserve">-M) ; gf := 1 + gp</t>
    </r>
  </si>
  <si>
    <r>
      <rPr>
        <sz val="8"/>
        <rFont val="Arial"/>
        <family val="2"/>
        <charset val="1"/>
      </rPr>
      <t xml:space="preserve">Dat gebeurt door de breuk (B-M)/(B</t>
    </r>
    <r>
      <rPr>
        <vertAlign val="subscript"/>
        <sz val="8"/>
        <rFont val="Arial"/>
        <family val="2"/>
        <charset val="1"/>
      </rPr>
      <t xml:space="preserve">0</t>
    </r>
    <r>
      <rPr>
        <sz val="8"/>
        <rFont val="Arial"/>
        <family val="2"/>
        <charset val="1"/>
      </rPr>
      <t xml:space="preserve">-M).</t>
    </r>
  </si>
  <si>
    <t xml:space="preserve">B:=B*gf</t>
  </si>
  <si>
    <t xml:space="preserve">(B0-M) is het startverschil tussen bevolking en maximum; (B-M) is het momentale verschil.</t>
  </si>
  <si>
    <t xml:space="preserve">groeipercentage</t>
  </si>
  <si>
    <t xml:space="preserve">gp</t>
  </si>
  <si>
    <r>
      <rPr>
        <sz val="10"/>
        <rFont val="Arial"/>
        <family val="2"/>
        <charset val="1"/>
      </rPr>
      <t xml:space="preserve">(=gp</t>
    </r>
    <r>
      <rPr>
        <vertAlign val="subscript"/>
        <sz val="10"/>
        <rFont val="Arial"/>
        <family val="2"/>
        <charset val="1"/>
      </rPr>
      <t xml:space="preserve">0</t>
    </r>
    <r>
      <rPr>
        <sz val="10"/>
        <rFont val="Arial"/>
        <family val="0"/>
        <charset val="1"/>
      </rPr>
      <t xml:space="preserve">)</t>
    </r>
  </si>
  <si>
    <t xml:space="preserve">Hoe dichter je bij M komt hoe dichter de breuk bij 0 komt.</t>
  </si>
  <si>
    <t xml:space="preserve">totale</t>
  </si>
  <si>
    <t xml:space="preserve">afwijking:</t>
  </si>
  <si>
    <t xml:space="preserve">geremde groei</t>
  </si>
  <si>
    <t xml:space="preserve">werkelijk</t>
  </si>
  <si>
    <t xml:space="preserve">afwijking in het kwadraat</t>
  </si>
  <si>
    <t xml:space="preserve">Model maken dat past op een aantal waarnemingen ("fitting")</t>
  </si>
  <si>
    <r>
      <rPr>
        <sz val="12"/>
        <rFont val="Arial"/>
        <family val="2"/>
        <charset val="1"/>
      </rPr>
      <t xml:space="preserve">Het stuwmeer heeft een oppervlak van 200 km</t>
    </r>
    <r>
      <rPr>
        <vertAlign val="superscript"/>
        <sz val="12"/>
        <rFont val="Arial"/>
        <family val="0"/>
        <charset val="1"/>
      </rPr>
      <t xml:space="preserve">2</t>
    </r>
  </si>
  <si>
    <t xml:space="preserve">groeifactor start</t>
  </si>
  <si>
    <r>
      <rPr>
        <sz val="10"/>
        <rFont val="Arial"/>
        <family val="0"/>
        <charset val="1"/>
      </rPr>
      <t xml:space="preserve">gf</t>
    </r>
    <r>
      <rPr>
        <vertAlign val="subscript"/>
        <sz val="10"/>
        <rFont val="Arial"/>
        <family val="2"/>
        <charset val="1"/>
      </rPr>
      <t xml:space="preserve">0</t>
    </r>
  </si>
  <si>
    <t xml:space="preserve">maximum</t>
  </si>
  <si>
    <r>
      <rPr>
        <sz val="10"/>
        <rFont val="Arial"/>
        <family val="0"/>
        <charset val="1"/>
      </rPr>
      <t xml:space="preserve">km</t>
    </r>
    <r>
      <rPr>
        <vertAlign val="superscript"/>
        <sz val="10"/>
        <rFont val="Arial"/>
        <family val="0"/>
        <charset val="1"/>
      </rPr>
      <t xml:space="preserve">2</t>
    </r>
  </si>
  <si>
    <r>
      <rPr>
        <sz val="10"/>
        <rFont val="Arial"/>
        <family val="0"/>
        <charset val="1"/>
      </rPr>
      <t xml:space="preserve">gp:=gp</t>
    </r>
    <r>
      <rPr>
        <vertAlign val="subscript"/>
        <sz val="10"/>
        <rFont val="Arial"/>
        <family val="2"/>
        <charset val="1"/>
      </rPr>
      <t xml:space="preserve">0</t>
    </r>
    <r>
      <rPr>
        <sz val="10"/>
        <rFont val="Arial"/>
        <family val="0"/>
        <charset val="1"/>
      </rPr>
      <t xml:space="preserve">*(B-M)/(B0-M) ; g := 1 + gp</t>
    </r>
  </si>
  <si>
    <t xml:space="preserve">Oppervlakte</t>
  </si>
  <si>
    <t xml:space="preserve">km2</t>
  </si>
  <si>
    <t xml:space="preserve">groeipercentage start</t>
  </si>
  <si>
    <r>
      <rPr>
        <sz val="10"/>
        <rFont val="Arial"/>
        <family val="0"/>
        <charset val="1"/>
      </rPr>
      <t xml:space="preserve">gp</t>
    </r>
    <r>
      <rPr>
        <vertAlign val="subscript"/>
        <sz val="10"/>
        <rFont val="Arial"/>
        <family val="2"/>
        <charset val="1"/>
      </rPr>
      <t xml:space="preserve">0</t>
    </r>
  </si>
  <si>
    <t xml:space="preserve">B:=B*g</t>
  </si>
  <si>
    <t xml:space="preserve">Waargenomen</t>
  </si>
  <si>
    <t xml:space="preserve">g</t>
  </si>
  <si>
    <t xml:space="preserve">afwijking</t>
  </si>
  <si>
    <t xml:space="preserve">afwijking^2</t>
  </si>
  <si>
    <t xml:space="preserve">Het ontstaan van CHAOS en onvoorspelbaarheid</t>
  </si>
  <si>
    <r>
      <rPr>
        <sz val="10"/>
        <rFont val="Arial"/>
        <family val="0"/>
        <charset val="1"/>
      </rPr>
      <t xml:space="preserve">Een ander model voor dit soort geremde groei staat hieronder. Nu wordt gerekend met een definitie van B die </t>
    </r>
    <r>
      <rPr>
        <b val="true"/>
        <sz val="10"/>
        <rFont val="Arial"/>
        <family val="2"/>
        <charset val="1"/>
      </rPr>
      <t xml:space="preserve">relatief</t>
    </r>
    <r>
      <rPr>
        <sz val="10"/>
        <rFont val="Arial"/>
        <family val="0"/>
        <charset val="1"/>
      </rPr>
      <t xml:space="preserve"> is. Het is een getal tussen 0 en 1.</t>
    </r>
  </si>
  <si>
    <t xml:space="preserve">Er is nu nog maar één parameter over: parameter  b  geeft de gecombineerde invloed van de omgeving en van de vruchtbaarheid weer.</t>
  </si>
  <si>
    <t xml:space="preserve">B(t+1) = b * B(t) * (1 - B(t)) ; je ziet dat er weinig groei is als B nog klein is, maar dat er ook weinig groei is als B bijna 1 is (dus 100%).</t>
  </si>
  <si>
    <r>
      <rPr>
        <sz val="10"/>
        <rFont val="Arial"/>
        <family val="2"/>
        <charset val="1"/>
      </rPr>
      <t xml:space="preserve">Dat levert weer zo'n S-figuur op, als je tenminste de parameter en beginwaarde goed kiest: b=1,2 en B</t>
    </r>
    <r>
      <rPr>
        <vertAlign val="subscript"/>
        <sz val="10"/>
        <rFont val="Arial"/>
        <family val="2"/>
        <charset val="1"/>
      </rPr>
      <t xml:space="preserve">0</t>
    </r>
    <r>
      <rPr>
        <sz val="10"/>
        <rFont val="Arial"/>
        <family val="0"/>
        <charset val="1"/>
      </rPr>
      <t xml:space="preserve">=0,001. Dat zie je in de figuur. We gaan nu kijken wat er gebeurt bij andere waarden van b en B</t>
    </r>
    <r>
      <rPr>
        <vertAlign val="subscript"/>
        <sz val="10"/>
        <rFont val="Arial"/>
        <family val="2"/>
        <charset val="1"/>
      </rPr>
      <t xml:space="preserve">0</t>
    </r>
  </si>
  <si>
    <t xml:space="preserve">MODEL: Het ontstaan van CHAOS en onvoorspelbaarheid</t>
  </si>
  <si>
    <t xml:space="preserve">Groeiparameter  b</t>
  </si>
  <si>
    <t xml:space="preserve">Groeiparameter  c</t>
  </si>
  <si>
    <t xml:space="preserve">B:=b*B*(1-B)</t>
  </si>
  <si>
    <t xml:space="preserve">Deel (B) van maximum bevolking</t>
  </si>
  <si>
    <r>
      <rPr>
        <sz val="10"/>
        <rFont val="Arial"/>
        <family val="2"/>
        <charset val="1"/>
      </rPr>
      <t xml:space="preserve">B</t>
    </r>
    <r>
      <rPr>
        <vertAlign val="subscript"/>
        <sz val="10"/>
        <rFont val="Arial"/>
        <family val="2"/>
        <charset val="1"/>
      </rPr>
      <t xml:space="preserve">0</t>
    </r>
  </si>
  <si>
    <t xml:space="preserve">C:=c*C*(1-C)</t>
  </si>
  <si>
    <t xml:space="preserve">Een andere bevolking, met de naam C</t>
  </si>
  <si>
    <r>
      <rPr>
        <sz val="10"/>
        <rFont val="Arial"/>
        <family val="2"/>
        <charset val="1"/>
      </rPr>
      <t xml:space="preserve">C</t>
    </r>
    <r>
      <rPr>
        <vertAlign val="subscript"/>
        <sz val="10"/>
        <rFont val="Arial"/>
        <family val="2"/>
        <charset val="1"/>
      </rPr>
      <t xml:space="preserve">0</t>
    </r>
  </si>
  <si>
    <t xml:space="preserve">die eventueel ook anders begint,</t>
  </si>
  <si>
    <t xml:space="preserve">en/of een andere groeiparameter heeft.</t>
  </si>
  <si>
    <t xml:space="preserve">C</t>
  </si>
  <si>
    <t xml:space="preserve">Roofdier-Prooi Systeem</t>
  </si>
  <si>
    <t xml:space="preserve">We introduceren een tweede diersoort. Roofdieren en Prooidieren. Vossen en konijnen. Guppies en roofvissen in een aquarium.</t>
  </si>
  <si>
    <t xml:space="preserve">Net als bij het werkblad CHAOS gaat het weer om aantallen die relatief zijn.</t>
  </si>
  <si>
    <t xml:space="preserve">Parameter  a  geeft de gecombineerde invloed van de omgeving en van de vruchtbaarheid weer voor de roofdieren en parameter b doet dat voor de prooidieren..</t>
  </si>
  <si>
    <t xml:space="preserve">R(t+1) = a * R(t) * (1 - R(t)) * P(t) ; we hebben de groei van de roofdieren nu ook afhankelijk gemaakt van het aantal prooidieren! Hoe meer P hoe sneller R groeit.</t>
  </si>
  <si>
    <t xml:space="preserve">P(t+1) = b * P(t) * (1 - P(t)) * (1-R(t)) ; en de groei van het aantal prooidieren is nu ook afhankelijk van de afwezigheid van veel roofdieren! Vandaar de factor (1-R).</t>
  </si>
  <si>
    <t xml:space="preserve">Groeiparameter  a</t>
  </si>
  <si>
    <t xml:space="preserve">R:=a*R*(1-R)*P</t>
  </si>
  <si>
    <t xml:space="preserve">relatief aantal roofdieren (R)</t>
  </si>
  <si>
    <t xml:space="preserve">P:=b*P*(1-P)*(1-R)</t>
  </si>
  <si>
    <t xml:space="preserve">relatief aantal prooidieren (P)</t>
  </si>
  <si>
    <t xml:space="preserve">R</t>
  </si>
  <si>
    <t xml:space="preserve">MODEL: GRIEP</t>
  </si>
  <si>
    <t xml:space="preserve">dagen</t>
  </si>
  <si>
    <r>
      <rPr>
        <sz val="10"/>
        <rFont val="Arial"/>
        <family val="2"/>
        <charset val="1"/>
      </rPr>
      <t xml:space="preserve">gemiddeld aantal besmettingen / besmet persoon / dag:</t>
    </r>
    <r>
      <rPr>
        <b val="true"/>
        <sz val="10"/>
        <rFont val="Arial"/>
        <family val="2"/>
        <charset val="1"/>
      </rPr>
      <t xml:space="preserve"> b-gem</t>
    </r>
  </si>
  <si>
    <t xml:space="preserve">t := t + d</t>
  </si>
  <si>
    <t xml:space="preserve">Totaal aantal personen dat gedurende de griepgolf ziek geweest is</t>
  </si>
  <si>
    <r>
      <rPr>
        <sz val="10"/>
        <rFont val="Arial"/>
        <family val="2"/>
        <charset val="1"/>
      </rPr>
      <t xml:space="preserve">∆</t>
    </r>
    <r>
      <rPr>
        <sz val="10"/>
        <rFont val="Arial"/>
        <family val="0"/>
        <charset val="1"/>
      </rPr>
      <t xml:space="preserve">t</t>
    </r>
  </si>
  <si>
    <t xml:space="preserve">procent</t>
  </si>
  <si>
    <t xml:space="preserve">totaal aantal personen</t>
  </si>
  <si>
    <t xml:space="preserve">N</t>
  </si>
  <si>
    <r>
      <rPr>
        <sz val="10"/>
        <rFont val="Arial"/>
        <family val="2"/>
        <charset val="1"/>
      </rPr>
      <t xml:space="preserve">aantal dagen dat iemand besmettelijk blijft: </t>
    </r>
    <r>
      <rPr>
        <b val="true"/>
        <sz val="10"/>
        <rFont val="Arial"/>
        <family val="2"/>
        <charset val="1"/>
      </rPr>
      <t xml:space="preserve">periode</t>
    </r>
  </si>
  <si>
    <t xml:space="preserve">Vul de drie formules in</t>
  </si>
  <si>
    <r>
      <rPr>
        <sz val="9"/>
        <rFont val="Arial"/>
        <family val="2"/>
        <charset val="1"/>
      </rPr>
      <t xml:space="preserve">Grootste aantal personen dat </t>
    </r>
    <r>
      <rPr>
        <b val="true"/>
        <sz val="9"/>
        <rFont val="Arial"/>
        <family val="2"/>
        <charset val="1"/>
      </rPr>
      <t xml:space="preserve">tegelijk</t>
    </r>
    <r>
      <rPr>
        <sz val="9"/>
        <rFont val="Arial"/>
        <family val="2"/>
        <charset val="1"/>
      </rPr>
      <t xml:space="preserve"> ziek is</t>
    </r>
  </si>
  <si>
    <t xml:space="preserve">B(t+d) := </t>
  </si>
  <si>
    <t xml:space="preserve">aantal besmette personen</t>
  </si>
  <si>
    <r>
      <rPr>
        <sz val="10"/>
        <rFont val="Arial"/>
        <family val="2"/>
        <charset val="1"/>
      </rPr>
      <t xml:space="preserve">initieel</t>
    </r>
    <r>
      <rPr>
        <b val="true"/>
        <sz val="10"/>
        <rFont val="Arial"/>
        <family val="2"/>
        <charset val="1"/>
      </rPr>
      <t xml:space="preserve"> %</t>
    </r>
    <r>
      <rPr>
        <sz val="10"/>
        <rFont val="Arial"/>
        <family val="0"/>
        <charset val="1"/>
      </rPr>
      <t xml:space="preserve"> besmette personen: </t>
    </r>
    <r>
      <rPr>
        <b val="true"/>
        <sz val="10"/>
        <rFont val="Arial"/>
        <family val="2"/>
        <charset val="1"/>
      </rPr>
      <t xml:space="preserve">%besmet</t>
    </r>
  </si>
  <si>
    <t xml:space="preserve">I(t+d) :=</t>
  </si>
  <si>
    <t xml:space="preserve">Na hoeveel dagen valt dat maximum ?</t>
  </si>
  <si>
    <t xml:space="preserve">V(t+d) := </t>
  </si>
  <si>
    <t xml:space="preserve">aantal immune personen</t>
  </si>
  <si>
    <t xml:space="preserve">I</t>
  </si>
  <si>
    <r>
      <rPr>
        <sz val="10"/>
        <rFont val="Arial"/>
        <family val="2"/>
        <charset val="1"/>
      </rPr>
      <t xml:space="preserve">initieel %      immune personen: </t>
    </r>
    <r>
      <rPr>
        <b val="true"/>
        <sz val="10"/>
        <rFont val="Arial"/>
        <family val="2"/>
        <charset val="1"/>
      </rPr>
      <t xml:space="preserve">%immuun</t>
    </r>
  </si>
  <si>
    <t xml:space="preserve">De opdrachten staan in het logboek.</t>
  </si>
  <si>
    <t xml:space="preserve">aantal vatbare personen</t>
  </si>
  <si>
    <t xml:space="preserve">N.B.: te wijzigen</t>
  </si>
  <si>
    <t xml:space="preserve">De opdrachten die met dit model moeten worden uitgevoerd staan in het logboek.</t>
  </si>
  <si>
    <t xml:space="preserve">  IJburgcollege    Discrete Dynamische Modellen    RIJEN </t>
  </si>
  <si>
    <t xml:space="preserve">Nummer 1</t>
  </si>
  <si>
    <t xml:space="preserve">u(n+1) = u(n) + v</t>
  </si>
  <si>
    <r>
      <rPr>
        <b val="true"/>
        <sz val="10"/>
        <color rgb="FF3366FF"/>
        <rFont val="Arial"/>
        <family val="2"/>
        <charset val="1"/>
      </rPr>
      <t xml:space="preserve">Opdracht: </t>
    </r>
    <r>
      <rPr>
        <sz val="10"/>
        <color rgb="FF3366FF"/>
        <rFont val="Arial"/>
        <family val="2"/>
        <charset val="1"/>
      </rPr>
      <t xml:space="preserve"> Bekijk de formules in de cellen en zorg dat je ze begrijpt.</t>
    </r>
  </si>
  <si>
    <t xml:space="preserve">n</t>
  </si>
  <si>
    <t xml:space="preserve">u(n)</t>
  </si>
  <si>
    <t xml:space="preserve">direct</t>
  </si>
  <si>
    <t xml:space="preserve">som(n)</t>
  </si>
  <si>
    <t xml:space="preserve">Een cel bevat een FORMULE. Het resultaat van die formule wordt getoond in de cel. De formule zelf staat bovenaan.</t>
  </si>
  <si>
    <t xml:space="preserve">u(0) =</t>
  </si>
  <si>
    <t xml:space="preserve">Zie bijv. cellen D6, D7, E7 en F5-F7. Een formule kan ook een vast getal zijn. Zie bijvoorbeeld cel C5. </t>
  </si>
  <si>
    <t xml:space="preserve">v =</t>
  </si>
  <si>
    <t xml:space="preserve">Een echte formule begint met = of met +. Is dat niet zo, dan wordt het gewone tekst.</t>
  </si>
  <si>
    <t xml:space="preserve">Kopiëren van cellen gaat RELATIEF, d.w.z. de verwijzingen naar andere cellen verhuizen mee !</t>
  </si>
  <si>
    <t xml:space="preserve">RR</t>
  </si>
  <si>
    <t xml:space="preserve">Als je dat niet wilt, -je wilt altijd naar dezelfde plek blijven verwijzen-, dan gebruik je het $-teken vlak voor het symbool</t>
  </si>
  <si>
    <t xml:space="preserve">dat niet meer mag veranderen.</t>
  </si>
  <si>
    <t xml:space="preserve"> Blauw:</t>
  </si>
  <si>
    <r>
      <rPr>
        <b val="true"/>
        <sz val="10"/>
        <rFont val="Arial"/>
        <family val="2"/>
        <charset val="1"/>
      </rPr>
      <t xml:space="preserve">RR = Rekenkundige Rij. </t>
    </r>
    <r>
      <rPr>
        <sz val="10"/>
        <rFont val="Arial"/>
        <family val="0"/>
        <charset val="1"/>
      </rPr>
      <t xml:space="preserve">Eigenlijk een Lineaire functie met alleen natuurlijke getallen in de variabele.</t>
    </r>
  </si>
  <si>
    <t xml:space="preserve">als het blauw is</t>
  </si>
  <si>
    <r>
      <rPr>
        <sz val="10"/>
        <rFont val="Arial"/>
        <family val="0"/>
        <charset val="1"/>
      </rPr>
      <t xml:space="preserve">.       We geven dat aan met  </t>
    </r>
    <r>
      <rPr>
        <b val="true"/>
        <sz val="10"/>
        <rFont val="Arial"/>
        <family val="2"/>
        <charset val="1"/>
      </rPr>
      <t xml:space="preserve">n</t>
    </r>
    <r>
      <rPr>
        <sz val="10"/>
        <rFont val="Arial"/>
        <family val="0"/>
        <charset val="1"/>
      </rPr>
      <t xml:space="preserve">  i.p.v. </t>
    </r>
    <r>
      <rPr>
        <b val="true"/>
        <sz val="10"/>
        <rFont val="Arial"/>
        <family val="2"/>
        <charset val="1"/>
      </rPr>
      <t xml:space="preserve"> X</t>
    </r>
    <r>
      <rPr>
        <sz val="10"/>
        <rFont val="Arial"/>
        <family val="0"/>
        <charset val="1"/>
      </rPr>
      <t xml:space="preserve">. De functiewaarden noemen we  </t>
    </r>
    <r>
      <rPr>
        <b val="true"/>
        <sz val="10"/>
        <rFont val="Arial"/>
        <family val="2"/>
        <charset val="1"/>
      </rPr>
      <t xml:space="preserve">u(n)</t>
    </r>
    <r>
      <rPr>
        <sz val="10"/>
        <rFont val="Arial"/>
        <family val="0"/>
        <charset val="1"/>
      </rPr>
      <t xml:space="preserve">.</t>
    </r>
  </si>
  <si>
    <t xml:space="preserve"> kun je gegevens</t>
  </si>
  <si>
    <r>
      <rPr>
        <b val="true"/>
        <sz val="10"/>
        <rFont val="Arial"/>
        <family val="2"/>
        <charset val="1"/>
      </rPr>
      <t xml:space="preserve">Recurrente betrekking</t>
    </r>
    <r>
      <rPr>
        <sz val="10"/>
        <rFont val="Arial"/>
        <family val="0"/>
        <charset val="1"/>
      </rPr>
      <t xml:space="preserve">: de volgende term van de rij wordt uit de vorige term(en) berekend</t>
    </r>
  </si>
  <si>
    <t xml:space="preserve"> veranderen.</t>
  </si>
  <si>
    <t xml:space="preserve">.       En je start met een beginwaarde u(0). Bij de RR: u(n+1) = u(n) + v</t>
  </si>
  <si>
    <r>
      <rPr>
        <b val="true"/>
        <sz val="10"/>
        <rFont val="Arial"/>
        <family val="2"/>
        <charset val="1"/>
      </rPr>
      <t xml:space="preserve">Directe formule</t>
    </r>
    <r>
      <rPr>
        <sz val="10"/>
        <rFont val="Arial"/>
        <family val="0"/>
        <charset val="1"/>
      </rPr>
      <t xml:space="preserve">: als je de waarde van  n  weet, kun je direct de u(n) uitrekenen. Bij de RR: u(n) = u(0) + n.v</t>
    </r>
  </si>
  <si>
    <t xml:space="preserve"> directe formule:</t>
  </si>
  <si>
    <t xml:space="preserve">u(n) = u(0) + n*v</t>
  </si>
  <si>
    <t xml:space="preserve"> somformule:</t>
  </si>
  <si>
    <t xml:space="preserve">Nummer 2</t>
  </si>
  <si>
    <t xml:space="preserve">u(n+1) = u(n) * r</t>
  </si>
  <si>
    <r>
      <rPr>
        <b val="true"/>
        <sz val="10"/>
        <rFont val="Arial"/>
        <family val="2"/>
        <charset val="1"/>
      </rPr>
      <t xml:space="preserve">MR = Meetkundige Rij. </t>
    </r>
    <r>
      <rPr>
        <sz val="10"/>
        <rFont val="Arial"/>
        <family val="0"/>
        <charset val="1"/>
      </rPr>
      <t xml:space="preserve">Eigenlijk een Exponentiële functie met alleen natuurlijke getallen in de variabele.</t>
    </r>
  </si>
  <si>
    <t xml:space="preserve">reden r =</t>
  </si>
  <si>
    <r>
      <rPr>
        <sz val="10"/>
        <rFont val="Arial"/>
        <family val="0"/>
        <charset val="1"/>
      </rPr>
      <t xml:space="preserve">.       En je start met een beginwaarde u(0). Bij de RR: u(n+1) = u(n) . r ;      r  heet de </t>
    </r>
    <r>
      <rPr>
        <b val="true"/>
        <sz val="10"/>
        <rFont val="Arial"/>
        <family val="2"/>
        <charset val="1"/>
      </rPr>
      <t xml:space="preserve">reden.</t>
    </r>
  </si>
  <si>
    <t xml:space="preserve">MR</t>
  </si>
  <si>
    <r>
      <rPr>
        <b val="true"/>
        <sz val="10"/>
        <rFont val="Arial"/>
        <family val="2"/>
        <charset val="1"/>
      </rPr>
      <t xml:space="preserve">Directe formule</t>
    </r>
    <r>
      <rPr>
        <sz val="10"/>
        <rFont val="Arial"/>
        <family val="0"/>
        <charset val="1"/>
      </rPr>
      <t xml:space="preserve">: als je de waarde van  n  weet, kun je direct de u(n) uitrekenen.</t>
    </r>
  </si>
  <si>
    <t xml:space="preserve">Bij de MR is dat:  u(n) = u(0) * r^n</t>
  </si>
  <si>
    <t xml:space="preserve">directe formule:</t>
  </si>
  <si>
    <t xml:space="preserve">u(n) = u(0) * r^n</t>
  </si>
  <si>
    <t xml:space="preserve">somformule:</t>
  </si>
  <si>
    <t xml:space="preserve">S(n) = (volgende - eerste) / (reden - 1) </t>
  </si>
  <si>
    <t xml:space="preserve">Nummer 3</t>
  </si>
  <si>
    <t xml:space="preserve">V(n+2) = a * V(n+1) + (1 - a) * V(n)</t>
  </si>
  <si>
    <t xml:space="preserve">Tandpasta=verkoop (examen 2008)</t>
  </si>
  <si>
    <t xml:space="preserve">V(n)</t>
  </si>
  <si>
    <t xml:space="preserve">V(0)=</t>
  </si>
  <si>
    <t xml:space="preserve">In het examen 2008-II staat een opgave onder de naam "Tandpasta". Die opgave leidt tot het volgende model.</t>
  </si>
  <si>
    <t xml:space="preserve">V(1)=</t>
  </si>
  <si>
    <t xml:space="preserve">Een wiskundig model om een prognose te doen voor de omvang van de verkoop in de volgende maand:</t>
  </si>
  <si>
    <t xml:space="preserve">- neem het gemiddelde van de verkoopsaantallen van de twee vorige maanden -</t>
  </si>
  <si>
    <t xml:space="preserve">a =</t>
  </si>
  <si>
    <t xml:space="preserve">De formule is: V(n+2) = ½.V(n+1) + ½.V(n) .</t>
  </si>
  <si>
    <t xml:space="preserve">1 - a =</t>
  </si>
  <si>
    <r>
      <rPr>
        <i val="true"/>
        <sz val="10"/>
        <rFont val="Arial"/>
        <family val="2"/>
        <charset val="1"/>
      </rPr>
      <t xml:space="preserve">Het kan ook algemener</t>
    </r>
    <r>
      <rPr>
        <sz val="10"/>
        <rFont val="Arial"/>
        <family val="0"/>
        <charset val="1"/>
      </rPr>
      <t xml:space="preserve">: V(n+2) = a.V(n+1) + (1-a).V(n) .  Voor het gewone gemiddelde is a=½.</t>
    </r>
  </si>
  <si>
    <t xml:space="preserve">Voor a=¾ krijg je een gewogen gemiddelde waarbij vorig jaar voor ¾ meetelt en het jaar daarvoor voor ¼.</t>
  </si>
  <si>
    <r>
      <rPr>
        <sz val="10"/>
        <rFont val="Arial"/>
        <family val="0"/>
        <charset val="1"/>
      </rPr>
      <t xml:space="preserve">De recurrente betrekking is nu dus: V(n+2) = a.V(n+1) + (1-a).V(n) . De letter  a  duidt op een </t>
    </r>
    <r>
      <rPr>
        <b val="true"/>
        <i val="true"/>
        <sz val="10"/>
        <rFont val="Arial"/>
        <family val="2"/>
        <charset val="1"/>
      </rPr>
      <t xml:space="preserve">parameter</t>
    </r>
    <r>
      <rPr>
        <sz val="10"/>
        <rFont val="Arial"/>
        <family val="0"/>
        <charset val="1"/>
      </rPr>
      <t xml:space="preserve">.</t>
    </r>
  </si>
  <si>
    <r>
      <rPr>
        <sz val="10"/>
        <rFont val="Arial"/>
        <family val="0"/>
        <charset val="1"/>
      </rPr>
      <t xml:space="preserve">Deze keer zul je</t>
    </r>
    <r>
      <rPr>
        <b val="true"/>
        <sz val="10"/>
        <rFont val="Arial"/>
        <family val="2"/>
        <charset val="1"/>
      </rPr>
      <t xml:space="preserve"> twee</t>
    </r>
    <r>
      <rPr>
        <sz val="10"/>
        <rFont val="Arial"/>
        <family val="0"/>
        <charset val="1"/>
      </rPr>
      <t xml:space="preserve"> begin-waarden moeten opgeven: V(0) en V(1).</t>
    </r>
  </si>
  <si>
    <t xml:space="preserve">Opdracht:</t>
  </si>
  <si>
    <t xml:space="preserve">Bekijk de formules in de cellen en zorg dat je ze begrijpt.</t>
  </si>
  <si>
    <r>
      <rPr>
        <b val="true"/>
        <sz val="10"/>
        <rFont val="Arial"/>
        <family val="2"/>
        <charset val="1"/>
      </rPr>
      <t xml:space="preserve">Experimenteer met de parameter a. </t>
    </r>
    <r>
      <rPr>
        <sz val="10"/>
        <rFont val="Arial"/>
        <family val="0"/>
        <charset val="1"/>
      </rPr>
      <t xml:space="preserve">Kijk wat er gebeurt als je die parameter andere waarden geeft.</t>
    </r>
  </si>
  <si>
    <t xml:space="preserve">Die waarden moeten natuurlijk wél tussen 0 en 1 liggen !</t>
  </si>
  <si>
    <t xml:space="preserve">Hoe heb ik deze grafiek gemaakt?</t>
  </si>
  <si>
    <t xml:space="preserve">- Selecteer de rijen C en D van nr 43 t/m zover als je nodig vindt. Hier ging ik t/m n=12.</t>
  </si>
  <si>
    <t xml:space="preserve">- Kies Grafieken, en kies dan "verstrooien" en "gemarkeerde spreiding".</t>
  </si>
  <si>
    <t xml:space="preserve">- Ga verder en zoek uit hoe je de opmaak van de grafiek verder kunt regelen (zie "snelle indelingen").</t>
  </si>
  <si>
    <t xml:space="preserve">Nummer 4</t>
  </si>
  <si>
    <t xml:space="preserve">Torens van Hanoi</t>
  </si>
  <si>
    <t xml:space="preserve">u(n+1) = 2*u(n) + 1</t>
  </si>
  <si>
    <t xml:space="preserve">Nummer 5</t>
  </si>
  <si>
    <t xml:space="preserve">Rij van Fibonacci</t>
  </si>
  <si>
    <t xml:space="preserve">Nummer 6</t>
  </si>
  <si>
    <t xml:space="preserve">Piano</t>
  </si>
  <si>
    <t xml:space="preserve">nummer 7</t>
  </si>
  <si>
    <t xml:space="preserve">A-papiersysteem</t>
  </si>
  <si>
    <t xml:space="preserve">nummer 8</t>
  </si>
  <si>
    <t xml:space="preserve">Bomen kappen</t>
  </si>
  <si>
    <t xml:space="preserve">u(1) = 1</t>
  </si>
  <si>
    <t xml:space="preserve">u(n+2) = u(n+1) + u(n)</t>
  </si>
  <si>
    <t xml:space="preserve">u(n+1) = 2^(1/12) * u(n)</t>
  </si>
  <si>
    <t xml:space="preserve">u(n+1) = (1/2^(1/2)) * u(n)</t>
  </si>
  <si>
    <t xml:space="preserve">B(n+1) = gf*B(n) +erbij</t>
  </si>
  <si>
    <t xml:space="preserve">gf =</t>
  </si>
  <si>
    <r>
      <rPr>
        <sz val="10"/>
        <rFont val="Arial"/>
        <family val="0"/>
        <charset val="1"/>
      </rPr>
      <t xml:space="preserve">2</t>
    </r>
    <r>
      <rPr>
        <vertAlign val="superscript"/>
        <sz val="10"/>
        <rFont val="Arial"/>
        <family val="0"/>
        <charset val="1"/>
      </rPr>
      <t xml:space="preserve">n</t>
    </r>
    <r>
      <rPr>
        <sz val="10"/>
        <rFont val="Arial"/>
        <family val="0"/>
        <charset val="1"/>
      </rPr>
      <t xml:space="preserve"> - 1</t>
    </r>
  </si>
  <si>
    <t xml:space="preserve">recursief</t>
  </si>
  <si>
    <t xml:space="preserve">u(1)=1 en u(0)=1</t>
  </si>
  <si>
    <t xml:space="preserve">u(1)=17 en u(0)=11</t>
  </si>
  <si>
    <t xml:space="preserve">u(0) = 256</t>
  </si>
  <si>
    <t xml:space="preserve">u(0) = 84,08964</t>
  </si>
  <si>
    <t xml:space="preserve">B(0) = 3000</t>
  </si>
  <si>
    <t xml:space="preserve">erbij =</t>
  </si>
  <si>
    <t xml:space="preserve">u(n)/u(n-1)</t>
  </si>
  <si>
    <t xml:space="preserve">u(n-1)/u(n)</t>
  </si>
  <si>
    <t xml:space="preserve">Hz</t>
  </si>
  <si>
    <t xml:space="preserve">u(n)=breedte</t>
  </si>
  <si>
    <t xml:space="preserve">lengte</t>
  </si>
  <si>
    <t xml:space="preserve">B(n)</t>
  </si>
  <si>
    <r>
      <rPr>
        <sz val="10"/>
        <rFont val="Arial"/>
        <family val="0"/>
        <charset val="1"/>
      </rPr>
      <t xml:space="preserve">u(n) = 2</t>
    </r>
    <r>
      <rPr>
        <vertAlign val="superscript"/>
        <sz val="10"/>
        <rFont val="Arial"/>
        <family val="0"/>
        <charset val="1"/>
      </rPr>
      <t xml:space="preserve">n</t>
    </r>
    <r>
      <rPr>
        <sz val="10"/>
        <rFont val="Arial"/>
        <family val="0"/>
        <charset val="1"/>
      </rPr>
      <t xml:space="preserve"> - 1</t>
    </r>
  </si>
  <si>
    <t xml:space="preserve">Cis</t>
  </si>
  <si>
    <t xml:space="preserve">A</t>
  </si>
  <si>
    <t xml:space="preserve">cm</t>
  </si>
  <si>
    <t xml:space="preserve">bomen</t>
  </si>
  <si>
    <t xml:space="preserve">D</t>
  </si>
  <si>
    <t xml:space="preserve">Es</t>
  </si>
  <si>
    <t xml:space="preserve">E</t>
  </si>
  <si>
    <t xml:space="preserve">F</t>
  </si>
  <si>
    <t xml:space="preserve">Fis</t>
  </si>
  <si>
    <t xml:space="preserve">G</t>
  </si>
  <si>
    <t xml:space="preserve">As</t>
  </si>
  <si>
    <t xml:space="preserve">Bes</t>
  </si>
  <si>
    <t xml:space="preserve">Vraagmodel voor de korte termijn.</t>
  </si>
  <si>
    <t xml:space="preserve">Parameters:</t>
  </si>
  <si>
    <t xml:space="preserve">b: %Y</t>
  </si>
  <si>
    <t xml:space="preserve">c: %(Y-B)</t>
  </si>
  <si>
    <t xml:space="preserve">m: %(Y-B)</t>
  </si>
  <si>
    <t xml:space="preserve">i:%(Y-B)</t>
  </si>
  <si>
    <t xml:space="preserve">o:%(Y-B)</t>
  </si>
  <si>
    <r>
      <rPr>
        <sz val="10"/>
        <rFont val="Arial"/>
        <family val="0"/>
        <charset val="1"/>
      </rPr>
      <t xml:space="preserve">E</t>
    </r>
    <r>
      <rPr>
        <vertAlign val="subscript"/>
        <sz val="11"/>
        <color rgb="FF000000"/>
        <rFont val="Calibri"/>
        <family val="2"/>
        <charset val="1"/>
      </rPr>
      <t xml:space="preserve">0</t>
    </r>
  </si>
  <si>
    <t xml:space="preserve"> (1) W = C + I + O + E − M</t>
  </si>
  <si>
    <t xml:space="preserve"> C = particuliere consumptie</t>
  </si>
  <si>
    <t xml:space="preserve"> (2) Y = W</t>
  </si>
  <si>
    <t xml:space="preserve"> I = particuliere investeringen</t>
  </si>
  <si>
    <t xml:space="preserve">Wstart</t>
  </si>
  <si>
    <t xml:space="preserve">Ystart</t>
  </si>
  <si>
    <r>
      <rPr>
        <sz val="10"/>
        <color rgb="FF000066"/>
        <rFont val="Arial"/>
        <family val="2"/>
        <charset val="1"/>
      </rPr>
      <t xml:space="preserve"> (3) C = c(Y−B) + C</t>
    </r>
    <r>
      <rPr>
        <vertAlign val="subscript"/>
        <sz val="10"/>
        <color rgb="FF000066"/>
        <rFont val="Arial"/>
        <family val="2"/>
        <charset val="1"/>
      </rPr>
      <t xml:space="preserve">o</t>
    </r>
  </si>
  <si>
    <t xml:space="preserve"> B = overheidsontvangsten</t>
  </si>
  <si>
    <r>
      <rPr>
        <sz val="10"/>
        <rFont val="Arial"/>
        <family val="0"/>
        <charset val="1"/>
      </rPr>
      <t xml:space="preserve">C</t>
    </r>
    <r>
      <rPr>
        <vertAlign val="subscript"/>
        <sz val="10"/>
        <rFont val="Arial"/>
        <family val="2"/>
        <charset val="1"/>
      </rPr>
      <t xml:space="preserve">0</t>
    </r>
  </si>
  <si>
    <r>
      <rPr>
        <sz val="10"/>
        <rFont val="Arial"/>
        <family val="0"/>
        <charset val="1"/>
      </rPr>
      <t xml:space="preserve">M</t>
    </r>
    <r>
      <rPr>
        <vertAlign val="subscript"/>
        <sz val="11"/>
        <color rgb="FF000000"/>
        <rFont val="Calibri"/>
        <family val="2"/>
        <charset val="1"/>
      </rPr>
      <t xml:space="preserve">0</t>
    </r>
  </si>
  <si>
    <r>
      <rPr>
        <sz val="10"/>
        <rFont val="Arial"/>
        <family val="0"/>
        <charset val="1"/>
      </rPr>
      <t xml:space="preserve">I</t>
    </r>
    <r>
      <rPr>
        <vertAlign val="subscript"/>
        <sz val="11"/>
        <color rgb="FF000000"/>
        <rFont val="Calibri"/>
        <family val="2"/>
        <charset val="1"/>
      </rPr>
      <t xml:space="preserve">0</t>
    </r>
  </si>
  <si>
    <r>
      <rPr>
        <sz val="10"/>
        <rFont val="Arial"/>
        <family val="0"/>
        <charset val="1"/>
      </rPr>
      <t xml:space="preserve">O</t>
    </r>
    <r>
      <rPr>
        <vertAlign val="subscript"/>
        <sz val="11"/>
        <color rgb="FF000000"/>
        <rFont val="Calibri"/>
        <family val="2"/>
        <charset val="1"/>
      </rPr>
      <t xml:space="preserve">0</t>
    </r>
  </si>
  <si>
    <r>
      <rPr>
        <sz val="10"/>
        <color rgb="FF000066"/>
        <rFont val="Arial"/>
        <family val="2"/>
        <charset val="1"/>
      </rPr>
      <t xml:space="preserve"> (4) I = i(Y-B)+I</t>
    </r>
    <r>
      <rPr>
        <vertAlign val="subscript"/>
        <sz val="10"/>
        <color rgb="FF000066"/>
        <rFont val="Arial"/>
        <family val="2"/>
        <charset val="1"/>
      </rPr>
      <t xml:space="preserve">o</t>
    </r>
  </si>
  <si>
    <t xml:space="preserve"> O = overheidsbestedingen</t>
  </si>
  <si>
    <t xml:space="preserve"> (5) B = bY</t>
  </si>
  <si>
    <t xml:space="preserve"> E = export (lopende rekening)</t>
  </si>
  <si>
    <t xml:space="preserve">nation.</t>
  </si>
  <si>
    <t xml:space="preserve">overh.</t>
  </si>
  <si>
    <t xml:space="preserve">partic.</t>
  </si>
  <si>
    <t xml:space="preserve">part.</t>
  </si>
  <si>
    <t xml:space="preserve">import</t>
  </si>
  <si>
    <t xml:space="preserve"> (6) O = o(Y-B)+ Oo</t>
  </si>
  <si>
    <t xml:space="preserve"> M = import (lopende rekening)</t>
  </si>
  <si>
    <t xml:space="preserve">inkom.</t>
  </si>
  <si>
    <t xml:space="preserve">ontvang</t>
  </si>
  <si>
    <t xml:space="preserve">bested.</t>
  </si>
  <si>
    <t xml:space="preserve">consump.</t>
  </si>
  <si>
    <t xml:space="preserve">invest.</t>
  </si>
  <si>
    <r>
      <rPr>
        <sz val="10"/>
        <color rgb="FF000066"/>
        <rFont val="Arial"/>
        <family val="2"/>
        <charset val="1"/>
      </rPr>
      <t xml:space="preserve"> (7) E = E</t>
    </r>
    <r>
      <rPr>
        <vertAlign val="subscript"/>
        <sz val="10"/>
        <color rgb="FF000066"/>
        <rFont val="Arial"/>
        <family val="2"/>
        <charset val="1"/>
      </rPr>
      <t xml:space="preserve">o</t>
    </r>
  </si>
  <si>
    <t xml:space="preserve"> Y = nationaal inkomen</t>
  </si>
  <si>
    <r>
      <rPr>
        <sz val="10"/>
        <color rgb="FF000066"/>
        <rFont val="Arial"/>
        <family val="2"/>
        <charset val="1"/>
      </rPr>
      <t xml:space="preserve"> (8) M = m(Y-B) + M</t>
    </r>
    <r>
      <rPr>
        <vertAlign val="subscript"/>
        <sz val="10"/>
        <color rgb="FF000066"/>
        <rFont val="Arial"/>
        <family val="2"/>
        <charset val="1"/>
      </rPr>
      <t xml:space="preserve">o</t>
    </r>
  </si>
  <si>
    <t xml:space="preserve"> W = nationaal product</t>
  </si>
  <si>
    <t xml:space="preserve">jaar</t>
  </si>
  <si>
    <t xml:space="preserve">Y</t>
  </si>
  <si>
    <t xml:space="preserve">O</t>
  </si>
  <si>
    <t xml:space="preserve"> c, b, m: coëfficiënten</t>
  </si>
  <si>
    <r>
      <rPr>
        <sz val="10"/>
        <color rgb="FF000066"/>
        <rFont val="Arial"/>
        <family val="2"/>
        <charset val="1"/>
      </rPr>
      <t xml:space="preserve"> suffix</t>
    </r>
    <r>
      <rPr>
        <vertAlign val="subscript"/>
        <sz val="10"/>
        <color rgb="FF000066"/>
        <rFont val="Arial"/>
        <family val="2"/>
        <charset val="1"/>
      </rPr>
      <t xml:space="preserve">o</t>
    </r>
    <r>
      <rPr>
        <sz val="10"/>
        <color rgb="FF000066"/>
        <rFont val="Arial"/>
        <family val="2"/>
        <charset val="1"/>
      </rPr>
      <t xml:space="preserve">: autonome grootheid, onafhankelijk van andere variabelen</t>
    </r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</si>
</sst>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0"/>
    <numFmt numFmtId="167" formatCode="0.00"/>
    <numFmt numFmtId="168" formatCode="0.0"/>
    <numFmt numFmtId="169" formatCode="0.0000"/>
    <numFmt numFmtId="170" formatCode="0%"/>
    <numFmt numFmtId="171" formatCode="0.000"/>
    <numFmt numFmtId="172" formatCode="0.00000"/>
    <numFmt numFmtId="173" formatCode="0.0000000"/>
    <numFmt numFmtId="174" formatCode="#,##0.00"/>
    <numFmt numFmtId="175" formatCode="0.000000"/>
  </numFmts>
  <fonts count="4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6"/>
      <name val="Arial"/>
      <family val="0"/>
      <charset val="1"/>
    </font>
    <font>
      <b val="true"/>
      <sz val="12"/>
      <name val="Arial"/>
      <family val="2"/>
      <charset val="1"/>
    </font>
    <font>
      <sz val="14"/>
      <name val="Arial"/>
      <family val="0"/>
      <charset val="1"/>
    </font>
    <font>
      <b val="true"/>
      <sz val="14"/>
      <name val="Arial"/>
      <family val="0"/>
      <charset val="1"/>
    </font>
    <font>
      <sz val="12"/>
      <color rgb="FFFF0000"/>
      <name val="Arial"/>
      <family val="0"/>
      <charset val="1"/>
    </font>
    <font>
      <sz val="12"/>
      <name val="Arial"/>
      <family val="2"/>
      <charset val="1"/>
    </font>
    <font>
      <sz val="8"/>
      <color rgb="FF000000"/>
      <name val="Arial"/>
      <family val="2"/>
    </font>
    <font>
      <b val="true"/>
      <sz val="8"/>
      <color rgb="FF000000"/>
      <name val="Arial"/>
      <family val="2"/>
    </font>
    <font>
      <sz val="10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3366FF"/>
      <name val="Arial"/>
      <family val="2"/>
      <charset val="1"/>
    </font>
    <font>
      <b val="true"/>
      <sz val="8.75"/>
      <color rgb="FF000000"/>
      <name val="Arial"/>
      <family val="2"/>
    </font>
    <font>
      <sz val="7.35"/>
      <color rgb="FF000000"/>
      <name val="Arial"/>
      <family val="2"/>
    </font>
    <font>
      <b val="true"/>
      <sz val="10"/>
      <color rgb="FFFF0000"/>
      <name val="Arial"/>
      <family val="0"/>
      <charset val="1"/>
    </font>
    <font>
      <u val="single"/>
      <sz val="12"/>
      <name val="Arial"/>
      <family val="0"/>
      <charset val="1"/>
    </font>
    <font>
      <b val="true"/>
      <sz val="10"/>
      <color rgb="FF0000FF"/>
      <name val="Arial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sz val="8"/>
      <name val="Arial"/>
      <family val="2"/>
      <charset val="1"/>
    </font>
    <font>
      <vertAlign val="subscript"/>
      <sz val="10"/>
      <name val="Arial"/>
      <family val="2"/>
      <charset val="1"/>
    </font>
    <font>
      <vertAlign val="subscript"/>
      <sz val="8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9.25"/>
      <color rgb="FF000000"/>
      <name val="Arial"/>
      <family val="2"/>
    </font>
    <font>
      <vertAlign val="superscript"/>
      <sz val="12"/>
      <name val="Arial"/>
      <family val="0"/>
      <charset val="1"/>
    </font>
    <font>
      <vertAlign val="superscript"/>
      <sz val="10"/>
      <name val="Arial"/>
      <family val="0"/>
      <charset val="1"/>
    </font>
    <font>
      <b val="true"/>
      <sz val="14"/>
      <color rgb="FF000000"/>
      <name val="Calibri"/>
      <family val="2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4"/>
      <color rgb="FFC9211E"/>
      <name val="Arial"/>
      <family val="2"/>
      <charset val="1"/>
    </font>
    <font>
      <b val="true"/>
      <sz val="12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sz val="9.2"/>
      <color rgb="FF000000"/>
      <name val="Arial"/>
      <family val="2"/>
    </font>
    <font>
      <sz val="10"/>
      <color rgb="FF3366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2"/>
      <color rgb="FFFF0000"/>
      <name val="Arial"/>
      <family val="0"/>
      <charset val="1"/>
    </font>
    <font>
      <b val="true"/>
      <sz val="10"/>
      <color rgb="FF000000"/>
      <name val="Calibri"/>
      <family val="2"/>
    </font>
    <font>
      <b val="true"/>
      <sz val="11"/>
      <name val="Arial"/>
      <family val="2"/>
      <charset val="1"/>
    </font>
    <font>
      <vertAlign val="subscript"/>
      <sz val="11"/>
      <color rgb="FF000000"/>
      <name val="Calibri"/>
      <family val="2"/>
      <charset val="1"/>
    </font>
    <font>
      <sz val="10"/>
      <color rgb="FF000066"/>
      <name val="Arial"/>
      <family val="2"/>
      <charset val="1"/>
    </font>
    <font>
      <sz val="11"/>
      <color rgb="FFFF0000"/>
      <name val="Calibri"/>
      <family val="2"/>
      <charset val="1"/>
    </font>
    <font>
      <vertAlign val="subscript"/>
      <sz val="10"/>
      <color rgb="FF000066"/>
      <name val="Arial"/>
      <family val="2"/>
      <charset val="1"/>
    </font>
    <font>
      <sz val="10"/>
      <color rgb="FF000000"/>
      <name val="Arial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7B59"/>
      </patternFill>
    </fill>
    <fill>
      <patternFill patternType="solid">
        <fgColor rgb="FF8EB4E3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C9211E"/>
      </patternFill>
    </fill>
    <fill>
      <patternFill patternType="solid">
        <fgColor rgb="FFD7E4BD"/>
        <bgColor rgb="FFD9D9D9"/>
      </patternFill>
    </fill>
    <fill>
      <patternFill patternType="solid">
        <fgColor rgb="FFC6D9F1"/>
        <bgColor rgb="FFB7DEE8"/>
      </patternFill>
    </fill>
    <fill>
      <patternFill patternType="solid">
        <fgColor rgb="FFCCFFFF"/>
        <bgColor rgb="FFCCFFCC"/>
      </patternFill>
    </fill>
    <fill>
      <patternFill patternType="solid">
        <fgColor rgb="FF00FF00"/>
        <bgColor rgb="FF33CCCC"/>
      </patternFill>
    </fill>
    <fill>
      <patternFill patternType="solid">
        <fgColor rgb="FFFF7B59"/>
        <bgColor rgb="FFFF8080"/>
      </patternFill>
    </fill>
    <fill>
      <patternFill patternType="solid">
        <fgColor rgb="FFB7DEE8"/>
        <bgColor rgb="FFC6D9F1"/>
      </patternFill>
    </fill>
    <fill>
      <patternFill patternType="solid">
        <fgColor rgb="FFFFFF99"/>
        <bgColor rgb="FFD7E4BD"/>
      </patternFill>
    </fill>
    <fill>
      <patternFill patternType="solid">
        <fgColor rgb="FF800080"/>
        <bgColor rgb="FF800080"/>
      </patternFill>
    </fill>
    <fill>
      <patternFill patternType="solid">
        <fgColor rgb="FFDCE6F2"/>
        <bgColor rgb="FFD9D9D9"/>
      </patternFill>
    </fill>
    <fill>
      <patternFill patternType="solid">
        <fgColor rgb="FF1F497D"/>
        <bgColor rgb="FF003366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7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8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8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1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4" fillId="8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8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11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8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8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7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7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7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4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8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8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2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1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71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2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2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3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2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2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3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2" borderId="14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3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3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3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8" borderId="14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71" fontId="4" fillId="0" borderId="0" xfId="2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2" borderId="3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4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12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1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0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3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9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19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3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3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14" borderId="14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3" fillId="2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4" fillId="15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14" borderId="14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5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2" fillId="0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3" fillId="2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5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7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14" borderId="1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14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7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4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7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7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14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7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7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7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7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7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7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7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7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4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17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7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17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1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9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7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12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7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7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4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2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12" borderId="4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1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6" fillId="12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5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12" borderId="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12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12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ard 2" xfId="20"/>
  </cellStyles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BE4B48"/>
      <rgbColor rgb="FFD7E4BD"/>
      <rgbColor rgb="FFCCFFFF"/>
      <rgbColor rgb="FF660066"/>
      <rgbColor rgb="FFFF8080"/>
      <rgbColor rgb="FF0066CC"/>
      <rgbColor rgb="FFC6D9F1"/>
      <rgbColor rgb="FF000066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B7B7B7"/>
      <rgbColor rgb="FFD9D9D9"/>
      <rgbColor rgb="FF3366FF"/>
      <rgbColor rgb="FF33CCCC"/>
      <rgbColor rgb="FF99CC00"/>
      <rgbColor rgb="FFFFCC00"/>
      <rgbColor rgb="FFFF9900"/>
      <rgbColor rgb="FFFF7B59"/>
      <rgbColor rgb="FF4A7EBB"/>
      <rgbColor rgb="FF878787"/>
      <rgbColor rgb="FF003366"/>
      <rgbColor rgb="FF339966"/>
      <rgbColor rgb="FF003300"/>
      <rgbColor rgb="FF333300"/>
      <rgbColor rgb="FFC9211E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l-NL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0" lang="nl-NL" sz="800" spc="-1" strike="noStrike">
                <a:solidFill>
                  <a:srgbClr val="000000"/>
                </a:solidFill>
                <a:latin typeface="Arial"/>
                <a:ea typeface="Arial"/>
              </a:rPr>
              <a:t>poepconcentratie</a:t>
            </a:r>
          </a:p>
        </c:rich>
      </c:tx>
      <c:layout>
        <c:manualLayout>
          <c:xMode val="edge"/>
          <c:yMode val="edge"/>
          <c:x val="0.375959079283887"/>
          <c:y val="0.0406814373487246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57986514764"/>
          <c:y val="0.235244833364364"/>
          <c:w val="0.650604510578935"/>
          <c:h val="0.515825730776392"/>
        </c:manualLayout>
      </c:layout>
      <c:scatterChart>
        <c:scatterStyle val="lineMarker"/>
        <c:varyColors val="0"/>
        <c:ser>
          <c:idx val="0"/>
          <c:order val="0"/>
          <c:tx>
            <c:strRef>
              <c:f>"Vervuiling"</c:f>
              <c:strCache>
                <c:ptCount val="1"/>
                <c:pt idx="0">
                  <c:v>Vervuiling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circle"/>
            <c:size val="3"/>
            <c:spPr>
              <a:solidFill>
                <a:srgbClr val="4a7ebb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Vervuiling1!$B$12:$B$60</c:f>
              <c:numCache>
                <c:formatCode>General</c:formatCode>
                <c:ptCount val="4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</c:numCache>
            </c:numRef>
          </c:xVal>
          <c:yVal>
            <c:numRef>
              <c:f>Vervuiling1!$E$12:$E$72</c:f>
              <c:numCache>
                <c:formatCode>General</c:formatCode>
                <c:ptCount val="61"/>
                <c:pt idx="0">
                  <c:v>1</c:v>
                </c:pt>
                <c:pt idx="1">
                  <c:v>0.8</c:v>
                </c:pt>
                <c:pt idx="2">
                  <c:v>0.64</c:v>
                </c:pt>
                <c:pt idx="3">
                  <c:v>0.512</c:v>
                </c:pt>
                <c:pt idx="4">
                  <c:v>0.4096</c:v>
                </c:pt>
                <c:pt idx="5">
                  <c:v>0.32768</c:v>
                </c:pt>
                <c:pt idx="6">
                  <c:v>0.262144</c:v>
                </c:pt>
                <c:pt idx="7">
                  <c:v>0.2097152</c:v>
                </c:pt>
                <c:pt idx="8">
                  <c:v>0.16777216</c:v>
                </c:pt>
                <c:pt idx="9">
                  <c:v>0.134217728</c:v>
                </c:pt>
                <c:pt idx="10">
                  <c:v>0.1073741824</c:v>
                </c:pt>
                <c:pt idx="11">
                  <c:v>0.08589934592</c:v>
                </c:pt>
                <c:pt idx="12">
                  <c:v>0.068719476736</c:v>
                </c:pt>
                <c:pt idx="13">
                  <c:v>0.0549755813888</c:v>
                </c:pt>
                <c:pt idx="14">
                  <c:v>0.04398046511104</c:v>
                </c:pt>
                <c:pt idx="15">
                  <c:v>0.035184372088832</c:v>
                </c:pt>
                <c:pt idx="16">
                  <c:v>0.0281474976710656</c:v>
                </c:pt>
                <c:pt idx="17">
                  <c:v>0.0225179981368525</c:v>
                </c:pt>
                <c:pt idx="18">
                  <c:v>0.018014398509482</c:v>
                </c:pt>
                <c:pt idx="19">
                  <c:v>0.0144115188075856</c:v>
                </c:pt>
                <c:pt idx="20">
                  <c:v>0.0115292150460685</c:v>
                </c:pt>
                <c:pt idx="21">
                  <c:v>0.00922337203685478</c:v>
                </c:pt>
                <c:pt idx="22">
                  <c:v>0.00737869762948382</c:v>
                </c:pt>
                <c:pt idx="23">
                  <c:v>0.00590295810358706</c:v>
                </c:pt>
                <c:pt idx="24">
                  <c:v>0.00472236648286965</c:v>
                </c:pt>
                <c:pt idx="25">
                  <c:v>0.00377789318629572</c:v>
                </c:pt>
                <c:pt idx="26">
                  <c:v>0.00302231454903657</c:v>
                </c:pt>
                <c:pt idx="27">
                  <c:v>0.00241785163922926</c:v>
                </c:pt>
                <c:pt idx="28">
                  <c:v>0.00193428131138341</c:v>
                </c:pt>
                <c:pt idx="29">
                  <c:v>0.00154742504910673</c:v>
                </c:pt>
                <c:pt idx="30">
                  <c:v>0.00123794003928538</c:v>
                </c:pt>
                <c:pt idx="31">
                  <c:v>0.000990352031428304</c:v>
                </c:pt>
                <c:pt idx="32">
                  <c:v>0.000792281625142644</c:v>
                </c:pt>
                <c:pt idx="33">
                  <c:v>0.000633825300114115</c:v>
                </c:pt>
                <c:pt idx="34">
                  <c:v>0.000507060240091292</c:v>
                </c:pt>
                <c:pt idx="35">
                  <c:v>0.000405648192073034</c:v>
                </c:pt>
                <c:pt idx="36">
                  <c:v>0.000324518553658427</c:v>
                </c:pt>
                <c:pt idx="37">
                  <c:v>0.000259614842926741</c:v>
                </c:pt>
                <c:pt idx="38">
                  <c:v>0.000207691874341393</c:v>
                </c:pt>
                <c:pt idx="39">
                  <c:v>0.000166153499473115</c:v>
                </c:pt>
                <c:pt idx="40">
                  <c:v>0.000132922799578492</c:v>
                </c:pt>
                <c:pt idx="41">
                  <c:v>0.000106338239662793</c:v>
                </c:pt>
                <c:pt idx="42">
                  <c:v>8.50705917302346E-005</c:v>
                </c:pt>
                <c:pt idx="43">
                  <c:v>6.80564733841877E-005</c:v>
                </c:pt>
                <c:pt idx="44">
                  <c:v>5.44451787073502E-005</c:v>
                </c:pt>
                <c:pt idx="45">
                  <c:v>4.35561429658801E-005</c:v>
                </c:pt>
                <c:pt idx="46">
                  <c:v>3.48449143727041E-005</c:v>
                </c:pt>
                <c:pt idx="47">
                  <c:v>2.78759314981633E-005</c:v>
                </c:pt>
                <c:pt idx="48">
                  <c:v>2.23007451985306E-005</c:v>
                </c:pt>
                <c:pt idx="49">
                  <c:v>1.78405961588245E-005</c:v>
                </c:pt>
                <c:pt idx="50">
                  <c:v>1.42724769270596E-005</c:v>
                </c:pt>
                <c:pt idx="51">
                  <c:v>1.14179815416477E-005</c:v>
                </c:pt>
                <c:pt idx="52">
                  <c:v>9.13438523331815E-006</c:v>
                </c:pt>
                <c:pt idx="53">
                  <c:v>7.30750818665452E-006</c:v>
                </c:pt>
                <c:pt idx="54">
                  <c:v>5.84600654932361E-006</c:v>
                </c:pt>
                <c:pt idx="55">
                  <c:v>4.67680523945889E-006</c:v>
                </c:pt>
                <c:pt idx="56">
                  <c:v>3.74144419156711E-006</c:v>
                </c:pt>
                <c:pt idx="57">
                  <c:v>2.99315535325369E-006</c:v>
                </c:pt>
                <c:pt idx="58">
                  <c:v>2.39452428260295E-006</c:v>
                </c:pt>
                <c:pt idx="59">
                  <c:v>1.91561942608236E-006</c:v>
                </c:pt>
                <c:pt idx="60">
                  <c:v>1.53249554086589E-006</c:v>
                </c:pt>
              </c:numCache>
            </c:numRef>
          </c:yVal>
          <c:smooth val="1"/>
        </c:ser>
        <c:axId val="20294422"/>
        <c:axId val="46314453"/>
      </c:scatterChart>
      <c:valAx>
        <c:axId val="20294422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inorGridlines>
          <c:spPr>
            <a:ln w="9360">
              <a:solidFill>
                <a:srgbClr val="b7b7b7"/>
              </a:solidFill>
              <a:round/>
            </a:ln>
          </c:spPr>
        </c:minorGridlines>
        <c:title>
          <c:tx>
            <c:rich>
              <a:bodyPr rot="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tijd (dagen)</a:t>
                </a:r>
              </a:p>
            </c:rich>
          </c:tx>
          <c:layout>
            <c:manualLayout>
              <c:xMode val="edge"/>
              <c:yMode val="edge"/>
              <c:x val="0.418681701929784"/>
              <c:y val="0.873207968720909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6314453"/>
        <c:crosses val="autoZero"/>
        <c:crossBetween val="midCat"/>
        <c:majorUnit val="50"/>
      </c:valAx>
      <c:valAx>
        <c:axId val="46314453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prstDash val="sysDash"/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0294422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4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400" spc="-1" strike="noStrike">
                <a:solidFill>
                  <a:srgbClr val="000000"/>
                </a:solidFill>
                <a:latin typeface="Calibri"/>
              </a:rPr>
              <a:t>RoofProoi in 75 stappen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"RoofProoi"</c:f>
              <c:strCache>
                <c:ptCount val="1"/>
                <c:pt idx="0">
                  <c:v>RoofProoi</c:v>
                </c:pt>
              </c:strCache>
            </c:strRef>
          </c:tx>
          <c:spPr>
            <a:solidFill>
              <a:srgbClr val="4a7ebb"/>
            </a:solidFill>
            <a:ln w="1260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Roofdier!$C$20:$C$95</c:f>
              <c:numCache>
                <c:formatCode>General</c:formatCode>
                <c:ptCount val="76"/>
                <c:pt idx="0">
                  <c:v>0.2</c:v>
                </c:pt>
                <c:pt idx="1">
                  <c:v>0.28</c:v>
                </c:pt>
                <c:pt idx="2">
                  <c:v>0.578592</c:v>
                </c:pt>
                <c:pt idx="3">
                  <c:v>0.371831308976952</c:v>
                </c:pt>
                <c:pt idx="4">
                  <c:v>0.347278567789609</c:v>
                </c:pt>
                <c:pt idx="5">
                  <c:v>0.499273207733266</c:v>
                </c:pt>
                <c:pt idx="6">
                  <c:v>0.546253908418618</c:v>
                </c:pt>
                <c:pt idx="7">
                  <c:v>0.417732848796117</c:v>
                </c:pt>
                <c:pt idx="8">
                  <c:v>0.39539637351251</c:v>
                </c:pt>
                <c:pt idx="9">
                  <c:v>0.496840788457621</c:v>
                </c:pt>
                <c:pt idx="10">
                  <c:v>0.523145936662827</c:v>
                </c:pt>
                <c:pt idx="11">
                  <c:v>0.433038542326206</c:v>
                </c:pt>
                <c:pt idx="12">
                  <c:v>0.419980559475848</c:v>
                </c:pt>
                <c:pt idx="13">
                  <c:v>0.49521867638111</c:v>
                </c:pt>
                <c:pt idx="14">
                  <c:v>0.506559910534067</c:v>
                </c:pt>
                <c:pt idx="15">
                  <c:v>0.441354055485903</c:v>
                </c:pt>
                <c:pt idx="16">
                  <c:v>0.436430472524598</c:v>
                </c:pt>
                <c:pt idx="17">
                  <c:v>0.492871814847451</c:v>
                </c:pt>
                <c:pt idx="18">
                  <c:v>0.494712958780818</c:v>
                </c:pt>
                <c:pt idx="19">
                  <c:v>0.446974981223533</c:v>
                </c:pt>
                <c:pt idx="20">
                  <c:v>0.447870196537715</c:v>
                </c:pt>
                <c:pt idx="21">
                  <c:v>0.489989842884155</c:v>
                </c:pt>
                <c:pt idx="22">
                  <c:v>0.486330924908546</c:v>
                </c:pt>
                <c:pt idx="23">
                  <c:v>0.451333899157183</c:v>
                </c:pt>
                <c:pt idx="24">
                  <c:v>0.455853711820848</c:v>
                </c:pt>
                <c:pt idx="25">
                  <c:v>0.486932822210455</c:v>
                </c:pt>
                <c:pt idx="26">
                  <c:v>0.480470613634086</c:v>
                </c:pt>
                <c:pt idx="27">
                  <c:v>0.454954801817829</c:v>
                </c:pt>
                <c:pt idx="28">
                  <c:v>0.461375693606401</c:v>
                </c:pt>
                <c:pt idx="29">
                  <c:v>0.483979327729482</c:v>
                </c:pt>
                <c:pt idx="30">
                  <c:v>0.476433770182566</c:v>
                </c:pt>
                <c:pt idx="31">
                  <c:v>0.458028328460615</c:v>
                </c:pt>
                <c:pt idx="32">
                  <c:v>0.465133538611206</c:v>
                </c:pt>
                <c:pt idx="33">
                  <c:v>0.48129884621865</c:v>
                </c:pt>
                <c:pt idx="34">
                  <c:v>0.473706758854893</c:v>
                </c:pt>
                <c:pt idx="35">
                  <c:v>0.460628710101485</c:v>
                </c:pt>
                <c:pt idx="36">
                  <c:v>0.467632733384971</c:v>
                </c:pt>
                <c:pt idx="37">
                  <c:v>0.478972342065604</c:v>
                </c:pt>
                <c:pt idx="38">
                  <c:v>0.471913121880314</c:v>
                </c:pt>
                <c:pt idx="39">
                  <c:v>0.46279825584</c:v>
                </c:pt>
                <c:pt idx="40">
                  <c:v>0.469243397401327</c:v>
                </c:pt>
                <c:pt idx="41">
                  <c:v>0.477019948015711</c:v>
                </c:pt>
                <c:pt idx="42">
                  <c:v>0.470777246747705</c:v>
                </c:pt>
                <c:pt idx="43">
                  <c:v>0.464576732163199</c:v>
                </c:pt>
                <c:pt idx="44">
                  <c:v>0.470236344687221</c:v>
                </c:pt>
                <c:pt idx="45">
                  <c:v>0.47542467529307</c:v>
                </c:pt>
                <c:pt idx="46">
                  <c:v>0.470097680749836</c:v>
                </c:pt>
                <c:pt idx="47">
                  <c:v>0.466008269887889</c:v>
                </c:pt>
                <c:pt idx="48">
                  <c:v>0.470808363704257</c:v>
                </c:pt>
                <c:pt idx="49">
                  <c:v>0.474149792498185</c:v>
                </c:pt>
                <c:pt idx="50">
                  <c:v>0.469727881703666</c:v>
                </c:pt>
                <c:pt idx="51">
                  <c:v>0.4671402268259</c:v>
                </c:pt>
                <c:pt idx="52">
                  <c:v>0.471100861661951</c:v>
                </c:pt>
                <c:pt idx="53">
                  <c:v>0.473150406637812</c:v>
                </c:pt>
                <c:pt idx="54">
                  <c:v>0.469562236555288</c:v>
                </c:pt>
                <c:pt idx="55">
                  <c:v>0.468020099768264</c:v>
                </c:pt>
                <c:pt idx="56">
                  <c:v>0.471213971648041</c:v>
                </c:pt>
                <c:pt idx="57">
                  <c:v>0.472380583527829</c:v>
                </c:pt>
                <c:pt idx="58">
                  <c:v>0.469525701347245</c:v>
                </c:pt>
                <c:pt idx="59">
                  <c:v>0.468692759863923</c:v>
                </c:pt>
                <c:pt idx="60">
                  <c:v>0.47121733104999</c:v>
                </c:pt>
                <c:pt idx="61">
                  <c:v>0.47179734818281</c:v>
                </c:pt>
                <c:pt idx="62">
                  <c:v>0.469565970837925</c:v>
                </c:pt>
                <c:pt idx="63">
                  <c:v>0.469198631346442</c:v>
                </c:pt>
                <c:pt idx="64">
                  <c:v>0.471158312199704</c:v>
                </c:pt>
                <c:pt idx="65">
                  <c:v>0.471362642544576</c:v>
                </c:pt>
                <c:pt idx="66">
                  <c:v>0.469647490268485</c:v>
                </c:pt>
                <c:pt idx="67">
                  <c:v>0.469572790518804</c:v>
                </c:pt>
                <c:pt idx="68">
                  <c:v>0.471068264100182</c:v>
                </c:pt>
                <c:pt idx="69">
                  <c:v>0.471044018066827</c:v>
                </c:pt>
                <c:pt idx="70">
                  <c:v>0.469746867408922</c:v>
                </c:pt>
                <c:pt idx="71">
                  <c:v>0.469844764097569</c:v>
                </c:pt>
                <c:pt idx="72">
                  <c:v>0.470967195553842</c:v>
                </c:pt>
                <c:pt idx="73">
                  <c:v>0.470814589283951</c:v>
                </c:pt>
                <c:pt idx="74">
                  <c:v>0.469849379587054</c:v>
                </c:pt>
                <c:pt idx="75">
                  <c:v>0.470038787375792</c:v>
                </c:pt>
              </c:numCache>
            </c:numRef>
          </c:xVal>
          <c:yVal>
            <c:numRef>
              <c:f>Roofdier!$D$20:$D$95</c:f>
              <c:numCache>
                <c:formatCode>General</c:formatCode>
                <c:ptCount val="76"/>
                <c:pt idx="0">
                  <c:v>0.5</c:v>
                </c:pt>
                <c:pt idx="1">
                  <c:v>0.82</c:v>
                </c:pt>
                <c:pt idx="2">
                  <c:v>0.4357152</c:v>
                </c:pt>
                <c:pt idx="3">
                  <c:v>0.424803117548991</c:v>
                </c:pt>
                <c:pt idx="4">
                  <c:v>0.629309607663102</c:v>
                </c:pt>
                <c:pt idx="5">
                  <c:v>0.624291500120351</c:v>
                </c:pt>
                <c:pt idx="6">
                  <c:v>0.48152975539911</c:v>
                </c:pt>
                <c:pt idx="7">
                  <c:v>0.464455082526206</c:v>
                </c:pt>
                <c:pt idx="8">
                  <c:v>0.59380762281995</c:v>
                </c:pt>
                <c:pt idx="9">
                  <c:v>0.597904940314011</c:v>
                </c:pt>
                <c:pt idx="10">
                  <c:v>0.495964011125896</c:v>
                </c:pt>
                <c:pt idx="11">
                  <c:v>0.488743567866542</c:v>
                </c:pt>
                <c:pt idx="12">
                  <c:v>0.580840957760876</c:v>
                </c:pt>
                <c:pt idx="13">
                  <c:v>0.57897855628268</c:v>
                </c:pt>
                <c:pt idx="14">
                  <c:v>0.504491472809352</c:v>
                </c:pt>
                <c:pt idx="15">
                  <c:v>0.505735278954617</c:v>
                </c:pt>
                <c:pt idx="16">
                  <c:v>0.572536752435908</c:v>
                </c:pt>
                <c:pt idx="17">
                  <c:v>0.565501173380445</c:v>
                </c:pt>
                <c:pt idx="18">
                  <c:v>0.5108856727198</c:v>
                </c:pt>
                <c:pt idx="19">
                  <c:v>0.517673727952191</c:v>
                </c:pt>
                <c:pt idx="20">
                  <c:v>0.566142396881063</c:v>
                </c:pt>
                <c:pt idx="21">
                  <c:v>0.55602963522019</c:v>
                </c:pt>
                <c:pt idx="22">
                  <c:v>0.516195962141449</c:v>
                </c:pt>
                <c:pt idx="23">
                  <c:v>0.525958367481436</c:v>
                </c:pt>
                <c:pt idx="24">
                  <c:v>0.560866936489122</c:v>
                </c:pt>
                <c:pt idx="25">
                  <c:v>0.549484573183657</c:v>
                </c:pt>
                <c:pt idx="26">
                  <c:v>0.520742783734616</c:v>
                </c:pt>
                <c:pt idx="27">
                  <c:v>0.531601130344216</c:v>
                </c:pt>
                <c:pt idx="28">
                  <c:v>0.556439701127273</c:v>
                </c:pt>
                <c:pt idx="29">
                  <c:v>0.545055317171953</c:v>
                </c:pt>
                <c:pt idx="30">
                  <c:v>0.52462638793901</c:v>
                </c:pt>
                <c:pt idx="31">
                  <c:v>0.535353547645637</c:v>
                </c:pt>
                <c:pt idx="32">
                  <c:v>0.552743639980076</c:v>
                </c:pt>
                <c:pt idx="33">
                  <c:v>0.542137566899012</c:v>
                </c:pt>
                <c:pt idx="34">
                  <c:v>0.527892613110675</c:v>
                </c:pt>
                <c:pt idx="35">
                  <c:v>0.537771806597574</c:v>
                </c:pt>
                <c:pt idx="36">
                  <c:v>0.549700515237769</c:v>
                </c:pt>
                <c:pt idx="37">
                  <c:v>0.540284856740814</c:v>
                </c:pt>
                <c:pt idx="38">
                  <c:v>0.530586553424279</c:v>
                </c:pt>
                <c:pt idx="39">
                  <c:v>0.539263465794423</c:v>
                </c:pt>
                <c:pt idx="40">
                  <c:v>0.547236328416413</c:v>
                </c:pt>
                <c:pt idx="41">
                  <c:v>0.539170044824732</c:v>
                </c:pt>
                <c:pt idx="42">
                  <c:v>0.532764695550729</c:v>
                </c:pt>
                <c:pt idx="43">
                  <c:v>0.54012397267756</c:v>
                </c:pt>
                <c:pt idx="44">
                  <c:v>0.545274667219831</c:v>
                </c:pt>
                <c:pt idx="45">
                  <c:v>0.538555527370698</c:v>
                </c:pt>
                <c:pt idx="46">
                  <c:v>0.534492543114816</c:v>
                </c:pt>
                <c:pt idx="47">
                  <c:v>0.540565058402043</c:v>
                </c:pt>
                <c:pt idx="48">
                  <c:v>0.543738868993993</c:v>
                </c:pt>
                <c:pt idx="49">
                  <c:v>0.538270626075948</c:v>
                </c:pt>
                <c:pt idx="50">
                  <c:v>0.53583871780447</c:v>
                </c:pt>
                <c:pt idx="51">
                  <c:v>0.540736457295855</c:v>
                </c:pt>
                <c:pt idx="52">
                  <c:v>0.542555805926137</c:v>
                </c:pt>
                <c:pt idx="53">
                  <c:v>0.538194495138198</c:v>
                </c:pt>
                <c:pt idx="54">
                  <c:v>0.536869661597613</c:v>
                </c:pt>
                <c:pt idx="55">
                  <c:v>0.540742352449753</c:v>
                </c:pt>
                <c:pt idx="56">
                  <c:v>0.541658874967164</c:v>
                </c:pt>
                <c:pt idx="57">
                  <c:v>0.538243158317452</c:v>
                </c:pt>
                <c:pt idx="58">
                  <c:v>0.537646079249615</c:v>
                </c:pt>
                <c:pt idx="59">
                  <c:v>0.540653765258538</c:v>
                </c:pt>
                <c:pt idx="60">
                  <c:v>0.540989683723034</c:v>
                </c:pt>
                <c:pt idx="61">
                  <c:v>0.538359646404377</c:v>
                </c:pt>
                <c:pt idx="62">
                  <c:v>0.538221073555022</c:v>
                </c:pt>
                <c:pt idx="63">
                  <c:v>0.540517852221529</c:v>
                </c:pt>
                <c:pt idx="64">
                  <c:v>0.540498602727921</c:v>
                </c:pt>
                <c:pt idx="65">
                  <c:v>0.538506501820126</c:v>
                </c:pt>
                <c:pt idx="66">
                  <c:v>0.538639558041471</c:v>
                </c:pt>
                <c:pt idx="67">
                  <c:v>0.540364842071284</c:v>
                </c:pt>
                <c:pt idx="68">
                  <c:v>0.54014452247436</c:v>
                </c:pt>
                <c:pt idx="69">
                  <c:v>0.538660118666772</c:v>
                </c:pt>
                <c:pt idx="70">
                  <c:v>0.538938502921705</c:v>
                </c:pt>
                <c:pt idx="71">
                  <c:v>0.540213169487818</c:v>
                </c:pt>
                <c:pt idx="72">
                  <c:v>0.539894131441963</c:v>
                </c:pt>
                <c:pt idx="73">
                  <c:v>0.538806515653651</c:v>
                </c:pt>
                <c:pt idx="74">
                  <c:v>0.539147655652402</c:v>
                </c:pt>
                <c:pt idx="75">
                  <c:v>0.5400732323902</c:v>
                </c:pt>
              </c:numCache>
            </c:numRef>
          </c:yVal>
          <c:smooth val="1"/>
        </c:ser>
        <c:axId val="56485010"/>
        <c:axId val="64410098"/>
      </c:scatterChart>
      <c:valAx>
        <c:axId val="56485010"/>
        <c:scaling>
          <c:orientation val="minMax"/>
          <c:max val="1"/>
          <c:min val="0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410098"/>
        <c:crosses val="autoZero"/>
        <c:crossBetween val="midCat"/>
      </c:valAx>
      <c:valAx>
        <c:axId val="6441009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648501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1200" spc="-1" strike="noStrike">
                <a:solidFill>
                  <a:srgbClr val="000000"/>
                </a:solidFill>
                <a:latin typeface="Arial"/>
                <a:ea typeface="Arial"/>
              </a:rPr>
              <a:t>Besmettelijken = Zieken</a:t>
            </a:r>
          </a:p>
        </c:rich>
      </c:tx>
      <c:layout>
        <c:manualLayout>
          <c:xMode val="edge"/>
          <c:yMode val="edge"/>
          <c:x val="0.312989045383412"/>
          <c:y val="0.051056650683715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10148959601"/>
          <c:y val="0.23237435624223"/>
          <c:w val="0.746942560714079"/>
          <c:h val="0.524595986503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Griep!$C$12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Griep!$B$13:$B$53</c:f>
              <c:numCache>
                <c:formatCode>General</c:formatCod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Griep!$C$13:$C$53</c:f>
              <c:numCache>
                <c:formatCode>General</c:formatCode>
                <c:ptCount val="41"/>
                <c:pt idx="0">
                  <c:v>1600</c:v>
                </c:pt>
                <c:pt idx="1">
                  <c:v>2359.6</c:v>
                </c:pt>
                <c:pt idx="2">
                  <c:v>3478.950144975</c:v>
                </c:pt>
                <c:pt idx="3">
                  <c:v>5127.40797241543</c:v>
                </c:pt>
                <c:pt idx="4">
                  <c:v>7552.85944777649</c:v>
                </c:pt>
                <c:pt idx="5">
                  <c:v>11116.7247790133</c:v>
                </c:pt>
                <c:pt idx="6">
                  <c:v>16342.9132791128</c:v>
                </c:pt>
                <c:pt idx="7">
                  <c:v>23984.3016844717</c:v>
                </c:pt>
                <c:pt idx="8">
                  <c:v>35108.6601782454</c:v>
                </c:pt>
                <c:pt idx="9">
                  <c:v>51200.1033649045</c:v>
                </c:pt>
                <c:pt idx="10">
                  <c:v>74257.1777466808</c:v>
                </c:pt>
                <c:pt idx="11">
                  <c:v>106836.021233875</c:v>
                </c:pt>
                <c:pt idx="12">
                  <c:v>151924.749756614</c:v>
                </c:pt>
                <c:pt idx="13">
                  <c:v>212436.152793298</c:v>
                </c:pt>
                <c:pt idx="14">
                  <c:v>289997.733279544</c:v>
                </c:pt>
                <c:pt idx="15">
                  <c:v>382737.043844312</c:v>
                </c:pt>
                <c:pt idx="16">
                  <c:v>482245.06319257</c:v>
                </c:pt>
                <c:pt idx="17">
                  <c:v>571286.681445009</c:v>
                </c:pt>
                <c:pt idx="18">
                  <c:v>625773.849929479</c:v>
                </c:pt>
                <c:pt idx="19">
                  <c:v>624271.406606258</c:v>
                </c:pt>
                <c:pt idx="20">
                  <c:v>561879.634756325</c:v>
                </c:pt>
                <c:pt idx="21">
                  <c:v>456394.01709638</c:v>
                </c:pt>
                <c:pt idx="22">
                  <c:v>338165.785025563</c:v>
                </c:pt>
                <c:pt idx="23">
                  <c:v>232696.270846852</c:v>
                </c:pt>
                <c:pt idx="24">
                  <c:v>151660.772270402</c:v>
                </c:pt>
                <c:pt idx="25">
                  <c:v>95251.6409138926</c:v>
                </c:pt>
                <c:pt idx="26">
                  <c:v>58405.842739202</c:v>
                </c:pt>
                <c:pt idx="27">
                  <c:v>35279.9455967547</c:v>
                </c:pt>
                <c:pt idx="28">
                  <c:v>21116.3080917581</c:v>
                </c:pt>
                <c:pt idx="29">
                  <c:v>12569.1933027106</c:v>
                </c:pt>
                <c:pt idx="30">
                  <c:v>7456.95514030461</c:v>
                </c:pt>
                <c:pt idx="31">
                  <c:v>4415.3170075499</c:v>
                </c:pt>
                <c:pt idx="32">
                  <c:v>2611.29499883656</c:v>
                </c:pt>
                <c:pt idx="33">
                  <c:v>1543.29967078365</c:v>
                </c:pt>
                <c:pt idx="34">
                  <c:v>911.732330436472</c:v>
                </c:pt>
                <c:pt idx="35">
                  <c:v>538.492561480643</c:v>
                </c:pt>
                <c:pt idx="36">
                  <c:v>318.002246810596</c:v>
                </c:pt>
                <c:pt idx="37">
                  <c:v>187.777747680103</c:v>
                </c:pt>
                <c:pt idx="38">
                  <c:v>110.875727639776</c:v>
                </c:pt>
                <c:pt idx="39">
                  <c:v>65.4660439749631</c:v>
                </c:pt>
                <c:pt idx="40">
                  <c:v>38.6534434207389</c:v>
                </c:pt>
              </c:numCache>
            </c:numRef>
          </c:yVal>
          <c:smooth val="1"/>
        </c:ser>
        <c:axId val="94857763"/>
        <c:axId val="8673220"/>
      </c:scatterChart>
      <c:valAx>
        <c:axId val="9485776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dagen</a:t>
                </a:r>
              </a:p>
            </c:rich>
          </c:tx>
          <c:layout>
            <c:manualLayout>
              <c:xMode val="edge"/>
              <c:yMode val="edge"/>
              <c:x val="0.472729380397612"/>
              <c:y val="0.866187178121115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673220"/>
        <c:crosses val="autoZero"/>
        <c:crossBetween val="midCat"/>
      </c:valAx>
      <c:valAx>
        <c:axId val="8673220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aantal</a:t>
                </a:r>
              </a:p>
            </c:rich>
          </c:tx>
          <c:layout>
            <c:manualLayout>
              <c:xMode val="edge"/>
              <c:yMode val="edge"/>
              <c:x val="0.0242856314843795"/>
              <c:y val="0.422393890960753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4857763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15152869248445"/>
          <c:y val="0.457746478873239"/>
          <c:w val="0.0727273803376248"/>
          <c:h val="0.0774647887323944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1200" spc="-1" strike="noStrike">
                <a:solidFill>
                  <a:srgbClr val="000000"/>
                </a:solidFill>
                <a:latin typeface="Arial"/>
                <a:ea typeface="Arial"/>
              </a:rPr>
              <a:t>Immunen en Vatbaren</a:t>
            </a:r>
          </a:p>
        </c:rich>
      </c:tx>
      <c:layout>
        <c:manualLayout>
          <c:xMode val="edge"/>
          <c:yMode val="edge"/>
          <c:x val="0.369688549264791"/>
          <c:y val="0.0387225548902196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915711473891"/>
          <c:y val="0.232335329341317"/>
          <c:w val="0.736308903554475"/>
          <c:h val="0.524550898203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Griep!$E$12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Griep!$D$13:$D$113</c:f>
              <c:numCache>
                <c:formatCode>General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Griep!$E$13:$E$113</c:f>
              <c:numCache>
                <c:formatCode>General</c:formatCode>
                <c:ptCount val="101"/>
                <c:pt idx="0">
                  <c:v>6560000</c:v>
                </c:pt>
                <c:pt idx="1">
                  <c:v>6561600</c:v>
                </c:pt>
                <c:pt idx="2">
                  <c:v>6563959.6</c:v>
                </c:pt>
                <c:pt idx="3">
                  <c:v>6567438.55014498</c:v>
                </c:pt>
                <c:pt idx="4">
                  <c:v>6572565.95811739</c:v>
                </c:pt>
                <c:pt idx="5">
                  <c:v>6580118.81756517</c:v>
                </c:pt>
                <c:pt idx="6">
                  <c:v>6591235.54234418</c:v>
                </c:pt>
                <c:pt idx="7">
                  <c:v>6607578.45562329</c:v>
                </c:pt>
                <c:pt idx="8">
                  <c:v>6631562.75730776</c:v>
                </c:pt>
                <c:pt idx="9">
                  <c:v>6666671.41748601</c:v>
                </c:pt>
                <c:pt idx="10">
                  <c:v>6717871.52085091</c:v>
                </c:pt>
                <c:pt idx="11">
                  <c:v>6792128.69859759</c:v>
                </c:pt>
                <c:pt idx="12">
                  <c:v>6898964.71983147</c:v>
                </c:pt>
                <c:pt idx="13">
                  <c:v>7050889.46958808</c:v>
                </c:pt>
                <c:pt idx="14">
                  <c:v>7263325.62238138</c:v>
                </c:pt>
                <c:pt idx="15">
                  <c:v>7553323.35566093</c:v>
                </c:pt>
                <c:pt idx="16">
                  <c:v>7936060.39950524</c:v>
                </c:pt>
                <c:pt idx="17">
                  <c:v>8418305.46269781</c:v>
                </c:pt>
                <c:pt idx="18">
                  <c:v>8989592.14414282</c:v>
                </c:pt>
                <c:pt idx="19">
                  <c:v>9615365.9940723</c:v>
                </c:pt>
                <c:pt idx="20">
                  <c:v>10239637.4006786</c:v>
                </c:pt>
                <c:pt idx="21">
                  <c:v>10801517.0354349</c:v>
                </c:pt>
                <c:pt idx="22">
                  <c:v>11257911.0525313</c:v>
                </c:pt>
                <c:pt idx="23">
                  <c:v>11596076.8375568</c:v>
                </c:pt>
                <c:pt idx="24">
                  <c:v>11828773.1084037</c:v>
                </c:pt>
                <c:pt idx="25">
                  <c:v>11980433.8806741</c:v>
                </c:pt>
                <c:pt idx="26">
                  <c:v>12075685.521588</c:v>
                </c:pt>
                <c:pt idx="27">
                  <c:v>12134091.3643272</c:v>
                </c:pt>
                <c:pt idx="28">
                  <c:v>12169371.3099239</c:v>
                </c:pt>
                <c:pt idx="29">
                  <c:v>12190487.6180157</c:v>
                </c:pt>
                <c:pt idx="30">
                  <c:v>12203056.8113184</c:v>
                </c:pt>
                <c:pt idx="31">
                  <c:v>12210513.7664587</c:v>
                </c:pt>
                <c:pt idx="32">
                  <c:v>12214929.0834662</c:v>
                </c:pt>
                <c:pt idx="33">
                  <c:v>12217540.3784651</c:v>
                </c:pt>
                <c:pt idx="34">
                  <c:v>12219083.6781359</c:v>
                </c:pt>
                <c:pt idx="35">
                  <c:v>12219995.4104663</c:v>
                </c:pt>
                <c:pt idx="36">
                  <c:v>12220533.9030278</c:v>
                </c:pt>
                <c:pt idx="37">
                  <c:v>12220851.9052746</c:v>
                </c:pt>
                <c:pt idx="38">
                  <c:v>12221039.6830223</c:v>
                </c:pt>
                <c:pt idx="39">
                  <c:v>12221150.5587499</c:v>
                </c:pt>
                <c:pt idx="40">
                  <c:v>12221216.0247939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Griep!$F$12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Griep!$D$13:$D$113</c:f>
              <c:numCache>
                <c:formatCode>General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Griep!$F$13:$F$113</c:f>
              <c:numCache>
                <c:formatCode>General</c:formatCode>
                <c:ptCount val="101"/>
                <c:pt idx="0">
                  <c:v>9438400</c:v>
                </c:pt>
                <c:pt idx="1">
                  <c:v>9436040.4</c:v>
                </c:pt>
                <c:pt idx="2">
                  <c:v>9432561.44985503</c:v>
                </c:pt>
                <c:pt idx="3">
                  <c:v>9427434.04188261</c:v>
                </c:pt>
                <c:pt idx="4">
                  <c:v>9419881.18243483</c:v>
                </c:pt>
                <c:pt idx="5">
                  <c:v>9408764.45765582</c:v>
                </c:pt>
                <c:pt idx="6">
                  <c:v>9392421.54437671</c:v>
                </c:pt>
                <c:pt idx="7">
                  <c:v>9368437.24269224</c:v>
                </c:pt>
                <c:pt idx="8">
                  <c:v>9333328.58251399</c:v>
                </c:pt>
                <c:pt idx="9">
                  <c:v>9282128.47914909</c:v>
                </c:pt>
                <c:pt idx="10">
                  <c:v>9207871.3014024</c:v>
                </c:pt>
                <c:pt idx="11">
                  <c:v>9101035.28016853</c:v>
                </c:pt>
                <c:pt idx="12">
                  <c:v>8949110.53041191</c:v>
                </c:pt>
                <c:pt idx="13">
                  <c:v>8736674.37761862</c:v>
                </c:pt>
                <c:pt idx="14">
                  <c:v>8446676.64433907</c:v>
                </c:pt>
                <c:pt idx="15">
                  <c:v>8063939.60049476</c:v>
                </c:pt>
                <c:pt idx="16">
                  <c:v>7581694.53730219</c:v>
                </c:pt>
                <c:pt idx="17">
                  <c:v>7010407.85585718</c:v>
                </c:pt>
                <c:pt idx="18">
                  <c:v>6384634.0059277</c:v>
                </c:pt>
                <c:pt idx="19">
                  <c:v>5760362.59932145</c:v>
                </c:pt>
                <c:pt idx="20">
                  <c:v>5198482.96456512</c:v>
                </c:pt>
                <c:pt idx="21">
                  <c:v>4742088.94746874</c:v>
                </c:pt>
                <c:pt idx="22">
                  <c:v>4403923.16244318</c:v>
                </c:pt>
                <c:pt idx="23">
                  <c:v>4171226.89159633</c:v>
                </c:pt>
                <c:pt idx="24">
                  <c:v>4019566.11932592</c:v>
                </c:pt>
                <c:pt idx="25">
                  <c:v>3924314.47841203</c:v>
                </c:pt>
                <c:pt idx="26">
                  <c:v>3865908.63567283</c:v>
                </c:pt>
                <c:pt idx="27">
                  <c:v>3830628.69007607</c:v>
                </c:pt>
                <c:pt idx="28">
                  <c:v>3809512.38198432</c:v>
                </c:pt>
                <c:pt idx="29">
                  <c:v>3796943.18868161</c:v>
                </c:pt>
                <c:pt idx="30">
                  <c:v>3789486.2335413</c:v>
                </c:pt>
                <c:pt idx="31">
                  <c:v>3785070.91653375</c:v>
                </c:pt>
                <c:pt idx="32">
                  <c:v>3782459.62153491</c:v>
                </c:pt>
                <c:pt idx="33">
                  <c:v>3780916.32186413</c:v>
                </c:pt>
                <c:pt idx="34">
                  <c:v>3780004.58953369</c:v>
                </c:pt>
                <c:pt idx="35">
                  <c:v>3779466.09697221</c:v>
                </c:pt>
                <c:pt idx="36">
                  <c:v>3779148.0947254</c:v>
                </c:pt>
                <c:pt idx="37">
                  <c:v>3778960.31697772</c:v>
                </c:pt>
                <c:pt idx="38">
                  <c:v>3778849.44125008</c:v>
                </c:pt>
                <c:pt idx="39">
                  <c:v>3778783.97520611</c:v>
                </c:pt>
                <c:pt idx="40">
                  <c:v>3778745.32176269</c:v>
                </c:pt>
              </c:numCache>
            </c:numRef>
          </c:yVal>
          <c:smooth val="1"/>
        </c:ser>
        <c:axId val="55239300"/>
        <c:axId val="71853767"/>
      </c:scatterChart>
      <c:valAx>
        <c:axId val="5523930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dagen</a:t>
                </a:r>
              </a:p>
            </c:rich>
          </c:tx>
          <c:layout>
            <c:manualLayout>
              <c:xMode val="edge"/>
              <c:yMode val="edge"/>
              <c:x val="0.478754197059164"/>
              <c:y val="0.86626746506986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1853767"/>
        <c:crosses val="autoZero"/>
        <c:crossBetween val="midCat"/>
      </c:valAx>
      <c:valAx>
        <c:axId val="7185376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aantal</a:t>
                </a:r>
              </a:p>
            </c:rich>
          </c:tx>
          <c:layout>
            <c:manualLayout>
              <c:xMode val="edge"/>
              <c:yMode val="edge"/>
              <c:x val="0.0242561074447146"/>
              <c:y val="0.422355289421158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5239300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15152869248445"/>
          <c:y val="0.419014084507042"/>
          <c:w val="0.0727273803376248"/>
          <c:h val="0.151408450704225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nl-NL" sz="1800" spc="-1" strike="noStrike">
                <a:solidFill>
                  <a:srgbClr val="000000"/>
                </a:solidFill>
                <a:latin typeface="Calibri"/>
              </a:rPr>
              <a:t>prognose</a:t>
            </a:r>
          </a:p>
        </c:rich>
      </c:tx>
      <c:overlay val="0"/>
      <c:spPr>
        <a:noFill/>
        <a:ln w="25560"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99ccff"/>
            </a:solidFill>
            <a:ln w="47520">
              <a:noFill/>
            </a:ln>
          </c:spPr>
          <c:marker>
            <c:symbol val="diamond"/>
            <c:size val="5"/>
            <c:spPr>
              <a:solidFill>
                <a:srgbClr val="99ccff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Rijen!$C$43:$C$55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Rijen!$D$43:$D$55</c:f>
              <c:numCache>
                <c:formatCode>General</c:formatCode>
                <c:ptCount val="13"/>
                <c:pt idx="0">
                  <c:v>5200</c:v>
                </c:pt>
                <c:pt idx="1">
                  <c:v>4000</c:v>
                </c:pt>
                <c:pt idx="2">
                  <c:v>4720</c:v>
                </c:pt>
              </c:numCache>
            </c:numRef>
          </c:yVal>
          <c:smooth val="0"/>
        </c:ser>
        <c:axId val="81479425"/>
        <c:axId val="47872552"/>
      </c:scatterChart>
      <c:valAx>
        <c:axId val="8147942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Calibri"/>
                  </a:rPr>
                  <a:t>maanden</a:t>
                </a:r>
              </a:p>
            </c:rich>
          </c:tx>
          <c:overlay val="0"/>
          <c:spPr>
            <a:noFill/>
            <a:ln w="2556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47872552"/>
        <c:crosses val="autoZero"/>
        <c:crossBetween val="midCat"/>
      </c:valAx>
      <c:valAx>
        <c:axId val="4787255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Calibri"/>
                  </a:rPr>
                  <a:t>lverkoop</a:t>
                </a:r>
              </a:p>
            </c:rich>
          </c:tx>
          <c:overlay val="0"/>
          <c:spPr>
            <a:noFill/>
            <a:ln w="2556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147942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Bomen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"Bomen"</c:f>
              <c:strCache>
                <c:ptCount val="1"/>
                <c:pt idx="0">
                  <c:v>Bomen</c:v>
                </c:pt>
              </c:strCache>
            </c:strRef>
          </c:tx>
          <c:spPr>
            <a:solidFill>
              <a:srgbClr val="99ccff"/>
            </a:solidFill>
            <a:ln w="47520">
              <a:noFill/>
            </a:ln>
          </c:spPr>
          <c:marker>
            <c:symbol val="diamond"/>
            <c:size val="2"/>
            <c:spPr>
              <a:solidFill>
                <a:srgbClr val="99ccff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Rijen!$AK$87:$AK$176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xVal>
          <c:yVal>
            <c:numRef>
              <c:f>Rijen!$AL$87:$AL$176</c:f>
              <c:numCache>
                <c:formatCode>General</c:formatCode>
                <c:ptCount val="90"/>
                <c:pt idx="0">
                  <c:v>3000</c:v>
                </c:pt>
                <c:pt idx="1">
                  <c:v>3150</c:v>
                </c:pt>
              </c:numCache>
            </c:numRef>
          </c:yVal>
          <c:smooth val="0"/>
        </c:ser>
        <c:axId val="32393935"/>
        <c:axId val="30519287"/>
      </c:scatterChart>
      <c:valAx>
        <c:axId val="3239393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0519287"/>
        <c:crosses val="autoZero"/>
        <c:crossBetween val="midCat"/>
      </c:valAx>
      <c:valAx>
        <c:axId val="3051928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39393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l-NL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0" lang="nl-NL" sz="800" spc="-1" strike="noStrike">
                <a:solidFill>
                  <a:srgbClr val="000000"/>
                </a:solidFill>
                <a:latin typeface="Arial"/>
                <a:ea typeface="Arial"/>
              </a:rPr>
              <a:t>poepconcentratie</a:t>
            </a:r>
          </a:p>
        </c:rich>
      </c:tx>
      <c:layout>
        <c:manualLayout>
          <c:xMode val="edge"/>
          <c:yMode val="edge"/>
          <c:x val="0.375982651124966"/>
          <c:y val="0.040719081654754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69558145839"/>
          <c:y val="0.235217673814165"/>
          <c:w val="0.65063702900515"/>
          <c:h val="0.515811132770197"/>
        </c:manualLayout>
      </c:layout>
      <c:scatterChart>
        <c:scatterStyle val="lineMarker"/>
        <c:varyColors val="0"/>
        <c:ser>
          <c:idx val="0"/>
          <c:order val="0"/>
          <c:tx>
            <c:strRef>
              <c:f>"Vervuiling"</c:f>
              <c:strCache>
                <c:ptCount val="1"/>
                <c:pt idx="0">
                  <c:v>Vervuiling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circle"/>
            <c:size val="3"/>
            <c:spPr>
              <a:solidFill>
                <a:srgbClr val="4a7ebb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Vervuiling2!$B$12:$B$60</c:f>
              <c:numCache>
                <c:formatCode>General</c:formatCode>
                <c:ptCount val="4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</c:numCache>
            </c:numRef>
          </c:xVal>
          <c:yVal>
            <c:numRef>
              <c:f>Vervuiling2!$F$12:$F$72</c:f>
              <c:numCache>
                <c:formatCode>General</c:formatCode>
                <c:ptCount val="61"/>
                <c:pt idx="0">
                  <c:v>1</c:v>
                </c:pt>
                <c:pt idx="1">
                  <c:v>0.8</c:v>
                </c:pt>
                <c:pt idx="2">
                  <c:v>0.64</c:v>
                </c:pt>
                <c:pt idx="3">
                  <c:v>0.512</c:v>
                </c:pt>
                <c:pt idx="4">
                  <c:v>0.4096</c:v>
                </c:pt>
                <c:pt idx="5">
                  <c:v>0.32768</c:v>
                </c:pt>
                <c:pt idx="6">
                  <c:v>0.262144</c:v>
                </c:pt>
                <c:pt idx="7">
                  <c:v>0.2097152</c:v>
                </c:pt>
                <c:pt idx="8">
                  <c:v>0.16777216</c:v>
                </c:pt>
                <c:pt idx="9">
                  <c:v>0.134217728</c:v>
                </c:pt>
                <c:pt idx="10">
                  <c:v>0.1073741824</c:v>
                </c:pt>
                <c:pt idx="11">
                  <c:v>0.08589934592</c:v>
                </c:pt>
                <c:pt idx="12">
                  <c:v>0.068719476736</c:v>
                </c:pt>
                <c:pt idx="13">
                  <c:v>0.0549755813888</c:v>
                </c:pt>
                <c:pt idx="14">
                  <c:v>0.04398046511104</c:v>
                </c:pt>
                <c:pt idx="15">
                  <c:v>0.035184372088832</c:v>
                </c:pt>
                <c:pt idx="16">
                  <c:v>0.0281474976710656</c:v>
                </c:pt>
                <c:pt idx="17">
                  <c:v>0.0225179981368525</c:v>
                </c:pt>
                <c:pt idx="18">
                  <c:v>0.018014398509482</c:v>
                </c:pt>
                <c:pt idx="19">
                  <c:v>0.0144115188075856</c:v>
                </c:pt>
                <c:pt idx="20">
                  <c:v>0.0115292150460685</c:v>
                </c:pt>
                <c:pt idx="21">
                  <c:v>0.00922337203685478</c:v>
                </c:pt>
                <c:pt idx="22">
                  <c:v>0.00737869762948382</c:v>
                </c:pt>
                <c:pt idx="23">
                  <c:v>0.00590295810358706</c:v>
                </c:pt>
                <c:pt idx="24">
                  <c:v>0.00472236648286965</c:v>
                </c:pt>
                <c:pt idx="25">
                  <c:v>0.00377789318629572</c:v>
                </c:pt>
                <c:pt idx="26">
                  <c:v>0.00302231454903657</c:v>
                </c:pt>
                <c:pt idx="27">
                  <c:v>0.00241785163922926</c:v>
                </c:pt>
                <c:pt idx="28">
                  <c:v>0.00193428131138341</c:v>
                </c:pt>
                <c:pt idx="29">
                  <c:v>0.00154742504910672</c:v>
                </c:pt>
                <c:pt idx="30">
                  <c:v>0.00123794003928538</c:v>
                </c:pt>
                <c:pt idx="31">
                  <c:v>0.000990352031428304</c:v>
                </c:pt>
                <c:pt idx="32">
                  <c:v>0.000792281625142643</c:v>
                </c:pt>
                <c:pt idx="33">
                  <c:v>0.000633825300114114</c:v>
                </c:pt>
                <c:pt idx="34">
                  <c:v>0.000507060240091292</c:v>
                </c:pt>
                <c:pt idx="35">
                  <c:v>0.000405648192073033</c:v>
                </c:pt>
                <c:pt idx="36">
                  <c:v>0.000324518553658427</c:v>
                </c:pt>
                <c:pt idx="37">
                  <c:v>0.000259614842926741</c:v>
                </c:pt>
                <c:pt idx="38">
                  <c:v>0.000207691874341393</c:v>
                </c:pt>
                <c:pt idx="39">
                  <c:v>0.000166153499473114</c:v>
                </c:pt>
                <c:pt idx="40">
                  <c:v>0.000132922799578492</c:v>
                </c:pt>
                <c:pt idx="41">
                  <c:v>0.000106338239662793</c:v>
                </c:pt>
                <c:pt idx="42">
                  <c:v>8.50705917302346E-005</c:v>
                </c:pt>
                <c:pt idx="43">
                  <c:v>6.80564733841876E-005</c:v>
                </c:pt>
                <c:pt idx="44">
                  <c:v>5.44451787073501E-005</c:v>
                </c:pt>
                <c:pt idx="45">
                  <c:v>4.35561429658801E-005</c:v>
                </c:pt>
                <c:pt idx="46">
                  <c:v>3.48449143727041E-005</c:v>
                </c:pt>
                <c:pt idx="47">
                  <c:v>2.78759314981633E-005</c:v>
                </c:pt>
                <c:pt idx="48">
                  <c:v>2.23007451985306E-005</c:v>
                </c:pt>
                <c:pt idx="49">
                  <c:v>1.78405961588245E-005</c:v>
                </c:pt>
                <c:pt idx="50">
                  <c:v>1.42724769270596E-005</c:v>
                </c:pt>
                <c:pt idx="51">
                  <c:v>1.14179815416477E-005</c:v>
                </c:pt>
                <c:pt idx="52">
                  <c:v>9.13438523331813E-006</c:v>
                </c:pt>
                <c:pt idx="53">
                  <c:v>7.30750818665451E-006</c:v>
                </c:pt>
                <c:pt idx="54">
                  <c:v>5.84600654932361E-006</c:v>
                </c:pt>
                <c:pt idx="55">
                  <c:v>4.67680523945888E-006</c:v>
                </c:pt>
                <c:pt idx="56">
                  <c:v>3.74144419156711E-006</c:v>
                </c:pt>
                <c:pt idx="57">
                  <c:v>2.99315535325369E-006</c:v>
                </c:pt>
                <c:pt idx="58">
                  <c:v>2.39452428260295E-006</c:v>
                </c:pt>
                <c:pt idx="59">
                  <c:v>1.91561942608236E-006</c:v>
                </c:pt>
                <c:pt idx="60">
                  <c:v>1.53249554086589E-006</c:v>
                </c:pt>
              </c:numCache>
            </c:numRef>
          </c:yVal>
          <c:smooth val="1"/>
        </c:ser>
        <c:axId val="12321522"/>
        <c:axId val="32954341"/>
      </c:scatterChart>
      <c:valAx>
        <c:axId val="12321522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inorGridlines>
          <c:spPr>
            <a:ln w="9360">
              <a:solidFill>
                <a:srgbClr val="b7b7b7"/>
              </a:solidFill>
              <a:round/>
            </a:ln>
          </c:spPr>
        </c:minorGridlines>
        <c:title>
          <c:tx>
            <c:rich>
              <a:bodyPr rot="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tijd (dagen)</a:t>
                </a:r>
              </a:p>
            </c:rich>
          </c:tx>
          <c:layout>
            <c:manualLayout>
              <c:xMode val="edge"/>
              <c:yMode val="edge"/>
              <c:x val="0.418704255895907"/>
              <c:y val="0.873186051548625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2954341"/>
        <c:crosses val="autoZero"/>
        <c:crossBetween val="midCat"/>
        <c:majorUnit val="50"/>
      </c:valAx>
      <c:valAx>
        <c:axId val="32954341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prstDash val="sysDash"/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2321522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87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875" spc="-1" strike="noStrike">
                <a:solidFill>
                  <a:srgbClr val="000000"/>
                </a:solidFill>
                <a:latin typeface="Arial"/>
                <a:ea typeface="Arial"/>
              </a:rPr>
              <a:t>Migratie Stad-Platteland</a:t>
            </a:r>
          </a:p>
        </c:rich>
      </c:tx>
      <c:layout>
        <c:manualLayout>
          <c:xMode val="edge"/>
          <c:yMode val="edge"/>
          <c:x val="0.354215456674473"/>
          <c:y val="0.0329029571012078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877634660422"/>
          <c:y val="0.168054977092878"/>
          <c:w val="0.720799180327869"/>
          <c:h val="0.658371511870054"/>
        </c:manualLayout>
      </c:layout>
      <c:scatterChart>
        <c:scatterStyle val="lineMarker"/>
        <c:varyColors val="0"/>
        <c:ser>
          <c:idx val="0"/>
          <c:order val="0"/>
          <c:tx>
            <c:strRef>
              <c:f>"S"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diamond"/>
            <c:size val="5"/>
            <c:spPr>
              <a:solidFill>
                <a:srgbClr val="4a7ebb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Migratie!$B$16:$B$31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xVal>
          <c:yVal>
            <c:numRef>
              <c:f>Migratie!$C$16:$C$31</c:f>
              <c:numCache>
                <c:formatCode>General</c:formatCode>
                <c:ptCount val="16"/>
                <c:pt idx="0">
                  <c:v>30</c:v>
                </c:pt>
                <c:pt idx="1">
                  <c:v>45</c:v>
                </c:pt>
                <c:pt idx="2">
                  <c:v>52.5</c:v>
                </c:pt>
                <c:pt idx="3">
                  <c:v>56.25</c:v>
                </c:pt>
                <c:pt idx="4">
                  <c:v>58.125</c:v>
                </c:pt>
                <c:pt idx="5">
                  <c:v>59.0625</c:v>
                </c:pt>
                <c:pt idx="6">
                  <c:v>59.53125</c:v>
                </c:pt>
                <c:pt idx="7">
                  <c:v>59.765625</c:v>
                </c:pt>
                <c:pt idx="8">
                  <c:v>59.8828125</c:v>
                </c:pt>
                <c:pt idx="9">
                  <c:v>59.94140625</c:v>
                </c:pt>
                <c:pt idx="10">
                  <c:v>59.970703125</c:v>
                </c:pt>
                <c:pt idx="11">
                  <c:v>59.9853515625</c:v>
                </c:pt>
                <c:pt idx="12">
                  <c:v>59.99267578125</c:v>
                </c:pt>
                <c:pt idx="13">
                  <c:v>59.996337890625</c:v>
                </c:pt>
                <c:pt idx="14">
                  <c:v>59.9981689453125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"P"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diamond"/>
            <c:size val="5"/>
            <c:spPr>
              <a:solidFill>
                <a:srgbClr val="be4b48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Migratie!$B$16:$B$31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xVal>
          <c:yVal>
            <c:numRef>
              <c:f>Migratie!$D$16:$D$31</c:f>
              <c:numCache>
                <c:formatCode>General</c:formatCode>
                <c:ptCount val="16"/>
                <c:pt idx="0">
                  <c:v>70</c:v>
                </c:pt>
                <c:pt idx="1">
                  <c:v>55</c:v>
                </c:pt>
                <c:pt idx="2">
                  <c:v>47.5</c:v>
                </c:pt>
                <c:pt idx="3">
                  <c:v>43.75</c:v>
                </c:pt>
                <c:pt idx="4">
                  <c:v>41.875</c:v>
                </c:pt>
                <c:pt idx="5">
                  <c:v>40.9375</c:v>
                </c:pt>
                <c:pt idx="6">
                  <c:v>40.46875</c:v>
                </c:pt>
                <c:pt idx="7">
                  <c:v>40.234375</c:v>
                </c:pt>
                <c:pt idx="8">
                  <c:v>40.1171875</c:v>
                </c:pt>
                <c:pt idx="9">
                  <c:v>40.05859375</c:v>
                </c:pt>
                <c:pt idx="10">
                  <c:v>40.029296875</c:v>
                </c:pt>
                <c:pt idx="11">
                  <c:v>40.0146484375</c:v>
                </c:pt>
                <c:pt idx="12">
                  <c:v>40.00732421875</c:v>
                </c:pt>
                <c:pt idx="13">
                  <c:v>40.003662109375</c:v>
                </c:pt>
                <c:pt idx="14">
                  <c:v>40.0018310546875</c:v>
                </c:pt>
              </c:numCache>
            </c:numRef>
          </c:yVal>
          <c:smooth val="1"/>
        </c:ser>
        <c:axId val="66643151"/>
        <c:axId val="49818099"/>
      </c:scatterChart>
      <c:valAx>
        <c:axId val="6664315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tijd (jaren)</a:t>
                </a:r>
              </a:p>
            </c:rich>
          </c:tx>
          <c:layout>
            <c:manualLayout>
              <c:xMode val="edge"/>
              <c:yMode val="edge"/>
              <c:x val="0.420813817330211"/>
              <c:y val="0.90077051228654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9818099"/>
        <c:crosses val="autoZero"/>
        <c:crossBetween val="midCat"/>
      </c:valAx>
      <c:valAx>
        <c:axId val="49818099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0.0332991803278689"/>
              <c:y val="0.432319866722199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6643151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88958514319894"/>
          <c:y val="0.443527364000527"/>
          <c:w val="0.0958372226730505"/>
          <c:h val="0.10223446726561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73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800" spc="-1" strike="noStrike">
                <a:solidFill>
                  <a:srgbClr val="000000"/>
                </a:solidFill>
                <a:latin typeface="Arial"/>
                <a:ea typeface="Arial"/>
              </a:rPr>
              <a:t>abeidsklasse-migratie</a:t>
            </a:r>
          </a:p>
        </c:rich>
      </c:tx>
      <c:layout>
        <c:manualLayout>
          <c:xMode val="edge"/>
          <c:yMode val="edge"/>
          <c:x val="0.347730196655027"/>
          <c:y val="0.033014260597773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56840041659"/>
          <c:y val="0.16526665364329"/>
          <c:w val="0.623476076701587"/>
          <c:h val="0.661066614573159"/>
        </c:manualLayout>
      </c:layout>
      <c:scatterChart>
        <c:scatterStyle val="lineMarker"/>
        <c:varyColors val="0"/>
        <c:ser>
          <c:idx val="0"/>
          <c:order val="0"/>
          <c:tx>
            <c:strRef>
              <c:f>"upper"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4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'Sociale mobiliteit'!$B$25:$B$54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'Sociale mobiliteit'!$C$25:$C$54</c:f>
              <c:numCache>
                <c:formatCode>General</c:formatCode>
                <c:ptCount val="30"/>
                <c:pt idx="0">
                  <c:v>10</c:v>
                </c:pt>
                <c:pt idx="1">
                  <c:v>6.32</c:v>
                </c:pt>
                <c:pt idx="2">
                  <c:v>5.9568</c:v>
                </c:pt>
                <c:pt idx="3">
                  <c:v>6.051136</c:v>
                </c:pt>
                <c:pt idx="4">
                  <c:v>6.1437632</c:v>
                </c:pt>
                <c:pt idx="5">
                  <c:v>6.1946675712</c:v>
                </c:pt>
                <c:pt idx="6">
                  <c:v>6.219021073408</c:v>
                </c:pt>
                <c:pt idx="7">
                  <c:v>6.23008700665856</c:v>
                </c:pt>
                <c:pt idx="8">
                  <c:v>6.23500661294285</c:v>
                </c:pt>
                <c:pt idx="9">
                  <c:v>6.23717250609214</c:v>
                </c:pt>
                <c:pt idx="10">
                  <c:v>6.23812181666965</c:v>
                </c:pt>
                <c:pt idx="11">
                  <c:v>6.23853704412759</c:v>
                </c:pt>
                <c:pt idx="12">
                  <c:v>6.2387184909214</c:v>
                </c:pt>
                <c:pt idx="13">
                  <c:v>6.23879774467116</c:v>
                </c:pt>
                <c:pt idx="14">
                  <c:v>6.23883235459573</c:v>
                </c:pt>
                <c:pt idx="15">
                  <c:v>6.23884746721447</c:v>
                </c:pt>
                <c:pt idx="16">
                  <c:v>6.23885406592916</c:v>
                </c:pt>
                <c:pt idx="17">
                  <c:v>6.23885694710602</c:v>
                </c:pt>
                <c:pt idx="18">
                  <c:v>6.23885820509334</c:v>
                </c:pt>
                <c:pt idx="19">
                  <c:v>6.23885875435673</c:v>
                </c:pt>
                <c:pt idx="20">
                  <c:v>6.23885899417602</c:v>
                </c:pt>
                <c:pt idx="21">
                  <c:v>6.23885909888578</c:v>
                </c:pt>
                <c:pt idx="22">
                  <c:v>6.23885914460407</c:v>
                </c:pt>
                <c:pt idx="23">
                  <c:v>6.23885916456555</c:v>
                </c:pt>
                <c:pt idx="24">
                  <c:v>6.23885917328111</c:v>
                </c:pt>
                <c:pt idx="25">
                  <c:v>6.23885917708649</c:v>
                </c:pt>
                <c:pt idx="26">
                  <c:v>6.238859178748</c:v>
                </c:pt>
                <c:pt idx="27">
                  <c:v>6.23885917947344</c:v>
                </c:pt>
                <c:pt idx="28">
                  <c:v>6.23885917979018</c:v>
                </c:pt>
                <c:pt idx="29">
                  <c:v>6.23885917992848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"middle"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diamond"/>
            <c:size val="4"/>
            <c:spPr>
              <a:solidFill>
                <a:srgbClr val="ff00ff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'Sociale mobiliteit'!$B$25:$B$54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'Sociale mobiliteit'!$D$25:$D$54</c:f>
              <c:numCache>
                <c:formatCode>General</c:formatCode>
                <c:ptCount val="30"/>
                <c:pt idx="0">
                  <c:v>23</c:v>
                </c:pt>
                <c:pt idx="1">
                  <c:v>54.4</c:v>
                </c:pt>
                <c:pt idx="2">
                  <c:v>60.7536</c:v>
                </c:pt>
                <c:pt idx="3">
                  <c:v>62.031584</c:v>
                </c:pt>
                <c:pt idx="4">
                  <c:v>62.28529408</c:v>
                </c:pt>
                <c:pt idx="5">
                  <c:v>62.334183552</c:v>
                </c:pt>
                <c:pt idx="6">
                  <c:v>62.342943358976</c:v>
                </c:pt>
                <c:pt idx="7">
                  <c:v>62.3442082503271</c:v>
                </c:pt>
                <c:pt idx="8">
                  <c:v>62.3442399099323</c:v>
                </c:pt>
                <c:pt idx="9">
                  <c:v>62.3441478497276</c:v>
                </c:pt>
                <c:pt idx="10">
                  <c:v>62.3440861198237</c:v>
                </c:pt>
                <c:pt idx="11">
                  <c:v>62.3440547876314</c:v>
                </c:pt>
                <c:pt idx="12">
                  <c:v>62.3440402166438</c:v>
                </c:pt>
                <c:pt idx="13">
                  <c:v>62.3440336735104</c:v>
                </c:pt>
                <c:pt idx="14">
                  <c:v>62.3440307798087</c:v>
                </c:pt>
                <c:pt idx="15">
                  <c:v>62.3440295088699</c:v>
                </c:pt>
                <c:pt idx="16">
                  <c:v>62.3440289524297</c:v>
                </c:pt>
                <c:pt idx="17">
                  <c:v>62.3440287091674</c:v>
                </c:pt>
                <c:pt idx="18">
                  <c:v>62.3440286028914</c:v>
                </c:pt>
                <c:pt idx="19">
                  <c:v>62.3440285564764</c:v>
                </c:pt>
                <c:pt idx="20">
                  <c:v>62.3440285362082</c:v>
                </c:pt>
                <c:pt idx="21">
                  <c:v>62.3440285273582</c:v>
                </c:pt>
                <c:pt idx="22">
                  <c:v>62.344028523494</c:v>
                </c:pt>
                <c:pt idx="23">
                  <c:v>62.3440285218068</c:v>
                </c:pt>
                <c:pt idx="24">
                  <c:v>62.3440285210701</c:v>
                </c:pt>
                <c:pt idx="25">
                  <c:v>62.3440285207484</c:v>
                </c:pt>
                <c:pt idx="26">
                  <c:v>62.344028520608</c:v>
                </c:pt>
                <c:pt idx="27">
                  <c:v>62.3440285205467</c:v>
                </c:pt>
                <c:pt idx="28">
                  <c:v>62.3440285205199</c:v>
                </c:pt>
                <c:pt idx="29">
                  <c:v>62.3440285205083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"lower"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ffff00"/>
            </a:solidFill>
            <a:ln w="12600">
              <a:solidFill>
                <a:srgbClr val="ffff00"/>
              </a:solidFill>
              <a:round/>
            </a:ln>
          </c:spPr>
          <c:marker>
            <c:symbol val="triangle"/>
            <c:size val="4"/>
            <c:spPr>
              <a:solidFill>
                <a:srgbClr val="ffff00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'Sociale mobiliteit'!$B$25:$B$54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'Sociale mobiliteit'!$E$25:$E$54</c:f>
              <c:numCache>
                <c:formatCode>General</c:formatCode>
                <c:ptCount val="30"/>
                <c:pt idx="0">
                  <c:v>67</c:v>
                </c:pt>
                <c:pt idx="1">
                  <c:v>39.28</c:v>
                </c:pt>
                <c:pt idx="2">
                  <c:v>33.2896</c:v>
                </c:pt>
                <c:pt idx="3">
                  <c:v>31.91728</c:v>
                </c:pt>
                <c:pt idx="4">
                  <c:v>31.57094272</c:v>
                </c:pt>
                <c:pt idx="5">
                  <c:v>31.4711488768</c:v>
                </c:pt>
                <c:pt idx="6">
                  <c:v>31.438035567616</c:v>
                </c:pt>
                <c:pt idx="7">
                  <c:v>31.4257047430144</c:v>
                </c:pt>
                <c:pt idx="8">
                  <c:v>31.4207534771249</c:v>
                </c:pt>
                <c:pt idx="9">
                  <c:v>31.4186796441803</c:v>
                </c:pt>
                <c:pt idx="10">
                  <c:v>31.4177920635067</c:v>
                </c:pt>
                <c:pt idx="11">
                  <c:v>31.4174081682411</c:v>
                </c:pt>
                <c:pt idx="12">
                  <c:v>31.4172412924349</c:v>
                </c:pt>
                <c:pt idx="13">
                  <c:v>31.4171685818185</c:v>
                </c:pt>
                <c:pt idx="14">
                  <c:v>31.4171368655956</c:v>
                </c:pt>
                <c:pt idx="15">
                  <c:v>31.4171230239157</c:v>
                </c:pt>
                <c:pt idx="16">
                  <c:v>31.4171169816412</c:v>
                </c:pt>
                <c:pt idx="17">
                  <c:v>31.4171143437266</c:v>
                </c:pt>
                <c:pt idx="18">
                  <c:v>31.4171131920153</c:v>
                </c:pt>
                <c:pt idx="19">
                  <c:v>31.4171126891669</c:v>
                </c:pt>
                <c:pt idx="20">
                  <c:v>31.4171124696159</c:v>
                </c:pt>
                <c:pt idx="21">
                  <c:v>31.4171123737561</c:v>
                </c:pt>
                <c:pt idx="22">
                  <c:v>31.4171123319021</c:v>
                </c:pt>
                <c:pt idx="23">
                  <c:v>31.4171123136278</c:v>
                </c:pt>
                <c:pt idx="24">
                  <c:v>31.4171123056489</c:v>
                </c:pt>
                <c:pt idx="25">
                  <c:v>31.4171123021652</c:v>
                </c:pt>
                <c:pt idx="26">
                  <c:v>31.4171123006441</c:v>
                </c:pt>
                <c:pt idx="27">
                  <c:v>31.41711229998</c:v>
                </c:pt>
                <c:pt idx="28">
                  <c:v>31.41711229969</c:v>
                </c:pt>
                <c:pt idx="29">
                  <c:v>31.4171122995634</c:v>
                </c:pt>
              </c:numCache>
            </c:numRef>
          </c:yVal>
          <c:smooth val="1"/>
        </c:ser>
        <c:axId val="81641374"/>
        <c:axId val="37469521"/>
      </c:scatterChart>
      <c:valAx>
        <c:axId val="8164137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tijd (generaties)</a:t>
                </a:r>
              </a:p>
            </c:rich>
          </c:tx>
          <c:layout>
            <c:manualLayout>
              <c:xMode val="edge"/>
              <c:yMode val="edge"/>
              <c:x val="0.342951663297188"/>
              <c:y val="0.900761867552256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7469521"/>
        <c:crosses val="autoZero"/>
        <c:crossBetween val="midCat"/>
      </c:valAx>
      <c:valAx>
        <c:axId val="37469521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0.0383507933590639"/>
              <c:y val="0.432408673569056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1641374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812951544119886"/>
          <c:y val="0.415979080522234"/>
          <c:w val="0.167866100555729"/>
          <c:h val="0.159780044174103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73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Bevolking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"Bevolking"</c:f>
              <c:strCache>
                <c:ptCount val="1"/>
                <c:pt idx="0">
                  <c:v>Bevolking</c:v>
                </c:pt>
              </c:strCache>
            </c:strRef>
          </c:tx>
          <c:spPr>
            <a:solidFill>
              <a:srgbClr val="4a7ebb"/>
            </a:solidFill>
            <a:ln w="47520">
              <a:solidFill>
                <a:srgbClr val="4a7ebb"/>
              </a:solidFill>
              <a:round/>
            </a:ln>
          </c:spPr>
          <c:marker>
            <c:symbol val="diamond"/>
            <c:size val="5"/>
            <c:spPr>
              <a:solidFill>
                <a:srgbClr val="4a7ebb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'Expon groei'!$B$16:$B$116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'Expon groei'!$C$16:$C$116</c:f>
              <c:numCache>
                <c:formatCode>General</c:formatCode>
                <c:ptCount val="101"/>
                <c:pt idx="0">
                  <c:v>5</c:v>
                </c:pt>
                <c:pt idx="1">
                  <c:v>5.1</c:v>
                </c:pt>
                <c:pt idx="2">
                  <c:v>5.202</c:v>
                </c:pt>
                <c:pt idx="3">
                  <c:v>5.30604</c:v>
                </c:pt>
              </c:numCache>
            </c:numRef>
          </c:yVal>
          <c:smooth val="1"/>
        </c:ser>
        <c:axId val="30769108"/>
        <c:axId val="77902994"/>
      </c:scatterChart>
      <c:valAx>
        <c:axId val="307691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7902994"/>
        <c:crosses val="autoZero"/>
        <c:crossBetween val="midCat"/>
      </c:valAx>
      <c:valAx>
        <c:axId val="7790299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076910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9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925" spc="-1" strike="noStrike">
                <a:solidFill>
                  <a:srgbClr val="000000"/>
                </a:solidFill>
                <a:latin typeface="Arial"/>
                <a:ea typeface="Arial"/>
              </a:rPr>
              <a:t>Geremde groei bevolking NL</a:t>
            </a:r>
          </a:p>
        </c:rich>
      </c:tx>
      <c:layout>
        <c:manualLayout>
          <c:xMode val="edge"/>
          <c:yMode val="edge"/>
          <c:x val="0.39449481865285"/>
          <c:y val="0.0271202889955249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19689119171"/>
          <c:y val="0.10697147786704"/>
          <c:w val="0.804663212435233"/>
          <c:h val="0.765999892165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"Geremd"</c:f>
              <c:strCache>
                <c:ptCount val="1"/>
                <c:pt idx="0">
                  <c:v>Geremd</c:v>
                </c:pt>
              </c:strCache>
            </c:strRef>
          </c:tx>
          <c:spPr>
            <a:solidFill>
              <a:srgbClr val="ff00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'Geremde groei'!$B$19:$B$184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xVal>
          <c:yVal>
            <c:numRef>
              <c:f>'Geremde groei'!$C$19:$C$184</c:f>
              <c:numCache>
                <c:formatCode>General</c:formatCode>
                <c:ptCount val="166"/>
                <c:pt idx="0">
                  <c:v>5.1</c:v>
                </c:pt>
                <c:pt idx="1">
                  <c:v>5.202</c:v>
                </c:pt>
                <c:pt idx="2">
                  <c:v>5.30521735813954</c:v>
                </c:pt>
                <c:pt idx="3">
                  <c:v>5.40963376314637</c:v>
                </c:pt>
                <c:pt idx="4">
                  <c:v>5.51522953103049</c:v>
                </c:pt>
                <c:pt idx="5">
                  <c:v>5.62198360045468</c:v>
                </c:pt>
                <c:pt idx="6">
                  <c:v>5.72987353100414</c:v>
                </c:pt>
                <c:pt idx="7">
                  <c:v>5.8388755044565</c:v>
                </c:pt>
                <c:pt idx="8">
                  <c:v>5.94896432914437</c:v>
                </c:pt>
                <c:pt idx="9">
                  <c:v>6.06011344749346</c:v>
                </c:pt>
                <c:pt idx="10">
                  <c:v>6.1722949468088</c:v>
                </c:pt>
                <c:pt idx="11">
                  <c:v>6.28547957337028</c:v>
                </c:pt>
                <c:pt idx="12">
                  <c:v>6.3996367498872</c:v>
                </c:pt>
                <c:pt idx="13">
                  <c:v>6.51473459634838</c:v>
                </c:pt>
                <c:pt idx="14">
                  <c:v>6.63073995429165</c:v>
                </c:pt>
                <c:pt idx="15">
                  <c:v>6.74761841450221</c:v>
                </c:pt>
                <c:pt idx="16">
                  <c:v>6.86533434813525</c:v>
                </c:pt>
                <c:pt idx="17">
                  <c:v>6.98385094124339</c:v>
                </c:pt>
                <c:pt idx="18">
                  <c:v>7.1031302326742</c:v>
                </c:pt>
                <c:pt idx="19">
                  <c:v>7.22313315528785</c:v>
                </c:pt>
                <c:pt idx="20">
                  <c:v>7.34381958042919</c:v>
                </c:pt>
                <c:pt idx="21">
                  <c:v>7.46514836557311</c:v>
                </c:pt>
                <c:pt idx="22">
                  <c:v>7.58707740504644</c:v>
                </c:pt>
                <c:pt idx="23">
                  <c:v>7.70956368371415</c:v>
                </c:pt>
                <c:pt idx="24">
                  <c:v>7.83256333350269</c:v>
                </c:pt>
                <c:pt idx="25">
                  <c:v>7.95603169261853</c:v>
                </c:pt>
                <c:pt idx="26">
                  <c:v>8.07992336730564</c:v>
                </c:pt>
                <c:pt idx="27">
                  <c:v>8.20419229597226</c:v>
                </c:pt>
                <c:pt idx="28">
                  <c:v>8.32879181550437</c:v>
                </c:pt>
                <c:pt idx="29">
                  <c:v>8.45367472957113</c:v>
                </c:pt>
                <c:pt idx="30">
                  <c:v>8.5787933787167</c:v>
                </c:pt>
                <c:pt idx="31">
                  <c:v>8.70409971202242</c:v>
                </c:pt>
                <c:pt idx="32">
                  <c:v>8.82954536011478</c:v>
                </c:pt>
                <c:pt idx="33">
                  <c:v>8.95508170928648</c:v>
                </c:pt>
                <c:pt idx="34">
                  <c:v>9.08065997649137</c:v>
                </c:pt>
                <c:pt idx="35">
                  <c:v>9.20623128496919</c:v>
                </c:pt>
                <c:pt idx="36">
                  <c:v>9.33174674025152</c:v>
                </c:pt>
                <c:pt idx="37">
                  <c:v>9.45715750629854</c:v>
                </c:pt>
                <c:pt idx="38">
                  <c:v>9.58241488151472</c:v>
                </c:pt>
                <c:pt idx="39">
                  <c:v>9.70747037439192</c:v>
                </c:pt>
                <c:pt idx="40">
                  <c:v>9.83227577853046</c:v>
                </c:pt>
                <c:pt idx="41">
                  <c:v>9.95678324679165</c:v>
                </c:pt>
                <c:pt idx="42">
                  <c:v>10.08094536434</c:v>
                </c:pt>
                <c:pt idx="43">
                  <c:v>10.2047152203389</c:v>
                </c:pt>
                <c:pt idx="44">
                  <c:v>10.328046478072</c:v>
                </c:pt>
                <c:pt idx="45">
                  <c:v>10.4508934432691</c:v>
                </c:pt>
                <c:pt idx="46">
                  <c:v>10.5732111304261</c:v>
                </c:pt>
                <c:pt idx="47">
                  <c:v>10.6949553269208</c:v>
                </c:pt>
                <c:pt idx="48">
                  <c:v>10.8160826547344</c:v>
                </c:pt>
                <c:pt idx="49">
                  <c:v>10.9365506296044</c:v>
                </c:pt>
                <c:pt idx="50">
                  <c:v>11.0563177174478</c:v>
                </c:pt>
                <c:pt idx="51">
                  <c:v>11.175343387905</c:v>
                </c:pt>
                <c:pt idx="52">
                  <c:v>11.2935881648735</c:v>
                </c:pt>
                <c:pt idx="53">
                  <c:v>11.4110136739122</c:v>
                </c:pt>
                <c:pt idx="54">
                  <c:v>11.5275826864149</c:v>
                </c:pt>
                <c:pt idx="55">
                  <c:v>11.6432591604666</c:v>
                </c:pt>
                <c:pt idx="56">
                  <c:v>11.7580082783125</c:v>
                </c:pt>
                <c:pt idx="57">
                  <c:v>11.871796480385</c:v>
                </c:pt>
                <c:pt idx="58">
                  <c:v>11.9845914958505</c:v>
                </c:pt>
                <c:pt idx="59">
                  <c:v>12.0963623696534</c:v>
                </c:pt>
                <c:pt idx="60">
                  <c:v>12.20707948605</c:v>
                </c:pt>
                <c:pt idx="61">
                  <c:v>12.3167145886394</c:v>
                </c:pt>
                <c:pt idx="62">
                  <c:v>12.4252407969146</c:v>
                </c:pt>
                <c:pt idx="63">
                  <c:v>12.5326326193691</c:v>
                </c:pt>
                <c:pt idx="64">
                  <c:v>12.6388659632087</c:v>
                </c:pt>
                <c:pt idx="65">
                  <c:v>12.7439181407309</c:v>
                </c:pt>
                <c:pt idx="66">
                  <c:v>12.8477678724449</c:v>
                </c:pt>
                <c:pt idx="67">
                  <c:v>12.9503952870182</c:v>
                </c:pt>
                <c:pt idx="68">
                  <c:v>13.0517819181442</c:v>
                </c:pt>
                <c:pt idx="69">
                  <c:v>13.1519106984354</c:v>
                </c:pt>
                <c:pt idx="70">
                  <c:v>13.2507659504543</c:v>
                </c:pt>
                <c:pt idx="71">
                  <c:v>13.3483333750039</c:v>
                </c:pt>
                <c:pt idx="72">
                  <c:v>13.4446000368021</c:v>
                </c:pt>
                <c:pt idx="73">
                  <c:v>13.5395543476747</c:v>
                </c:pt>
                <c:pt idx="74">
                  <c:v>13.6331860474026</c:v>
                </c:pt>
                <c:pt idx="75">
                  <c:v>13.7254861823641</c:v>
                </c:pt>
                <c:pt idx="76">
                  <c:v>13.8164470821165</c:v>
                </c:pt>
                <c:pt idx="77">
                  <c:v>13.9060623340625</c:v>
                </c:pt>
                <c:pt idx="78">
                  <c:v>13.9943267563482</c:v>
                </c:pt>
                <c:pt idx="79">
                  <c:v>14.0812363691402</c:v>
                </c:pt>
                <c:pt idx="80">
                  <c:v>14.1667883644284</c:v>
                </c:pt>
                <c:pt idx="81">
                  <c:v>14.2509810745016</c:v>
                </c:pt>
                <c:pt idx="82">
                  <c:v>14.3338139392384</c:v>
                </c:pt>
                <c:pt idx="83">
                  <c:v>14.4152874723572</c:v>
                </c:pt>
                <c:pt idx="84">
                  <c:v>14.4954032267629</c:v>
                </c:pt>
                <c:pt idx="85">
                  <c:v>14.5741637591277</c:v>
                </c:pt>
                <c:pt idx="86">
                  <c:v>14.6515725938354</c:v>
                </c:pt>
                <c:pt idx="87">
                  <c:v>14.7276341864193</c:v>
                </c:pt>
                <c:pt idx="88">
                  <c:v>14.8023538866155</c:v>
                </c:pt>
                <c:pt idx="89">
                  <c:v>14.8757379011495</c:v>
                </c:pt>
                <c:pt idx="90">
                  <c:v>14.9477932563697</c:v>
                </c:pt>
                <c:pt idx="91">
                  <c:v>15.018527760834</c:v>
                </c:pt>
                <c:pt idx="92">
                  <c:v>15.0879499679535</c:v>
                </c:pt>
                <c:pt idx="93">
                  <c:v>15.1560691387871</c:v>
                </c:pt>
                <c:pt idx="94">
                  <c:v>15.2228952050793</c:v>
                </c:pt>
                <c:pt idx="95">
                  <c:v>15.2884387326245</c:v>
                </c:pt>
                <c:pt idx="96">
                  <c:v>15.3527108850369</c:v>
                </c:pt>
                <c:pt idx="97">
                  <c:v>15.4157233879999</c:v>
                </c:pt>
                <c:pt idx="98">
                  <c:v>15.4774884940599</c:v>
                </c:pt>
                <c:pt idx="99">
                  <c:v>15.5380189480278</c:v>
                </c:pt>
                <c:pt idx="100">
                  <c:v>15.5973279530437</c:v>
                </c:pt>
                <c:pt idx="101">
                  <c:v>15.6554291373537</c:v>
                </c:pt>
                <c:pt idx="102">
                  <c:v>15.7123365218462</c:v>
                </c:pt>
                <c:pt idx="103">
                  <c:v>15.768064488385</c:v>
                </c:pt>
                <c:pt idx="104">
                  <c:v>15.8226277489758</c:v>
                </c:pt>
                <c:pt idx="105">
                  <c:v>15.8760413157958</c:v>
                </c:pt>
                <c:pt idx="106">
                  <c:v>15.9283204721112</c:v>
                </c:pt>
                <c:pt idx="107">
                  <c:v>15.9794807441046</c:v>
                </c:pt>
                <c:pt idx="108">
                  <c:v>16.0295378736281</c:v>
                </c:pt>
                <c:pt idx="109">
                  <c:v>16.0785077918967</c:v>
                </c:pt>
                <c:pt idx="110">
                  <c:v>16.1264065941293</c:v>
                </c:pt>
                <c:pt idx="111">
                  <c:v>16.1732505151451</c:v>
                </c:pt>
                <c:pt idx="112">
                  <c:v>16.2190559059156</c:v>
                </c:pt>
                <c:pt idx="113">
                  <c:v>16.2638392110741</c:v>
                </c:pt>
                <c:pt idx="114">
                  <c:v>16.3076169473775</c:v>
                </c:pt>
                <c:pt idx="115">
                  <c:v>16.3504056831145</c:v>
                </c:pt>
                <c:pt idx="116">
                  <c:v>16.3922220184535</c:v>
                </c:pt>
                <c:pt idx="117">
                  <c:v>16.4330825667169</c:v>
                </c:pt>
                <c:pt idx="118">
                  <c:v>16.4730039365717</c:v>
                </c:pt>
                <c:pt idx="119">
                  <c:v>16.5120027151205</c:v>
                </c:pt>
                <c:pt idx="120">
                  <c:v>16.5500954518772</c:v>
                </c:pt>
                <c:pt idx="121">
                  <c:v>16.5872986436098</c:v>
                </c:pt>
                <c:pt idx="122">
                  <c:v>16.6236287200325</c:v>
                </c:pt>
                <c:pt idx="123">
                  <c:v>16.6591020303257</c:v>
                </c:pt>
                <c:pt idx="124">
                  <c:v>16.6937348304638</c:v>
                </c:pt>
                <c:pt idx="125">
                  <c:v>16.7275432713297</c:v>
                </c:pt>
                <c:pt idx="126">
                  <c:v>16.7605433875928</c:v>
                </c:pt>
                <c:pt idx="127">
                  <c:v>16.7927510873282</c:v>
                </c:pt>
                <c:pt idx="128">
                  <c:v>16.8241821423529</c:v>
                </c:pt>
                <c:pt idx="129">
                  <c:v>16.8548521792572</c:v>
                </c:pt>
                <c:pt idx="130">
                  <c:v>16.8847766711053</c:v>
                </c:pt>
                <c:pt idx="131">
                  <c:v>16.9139709297825</c:v>
                </c:pt>
                <c:pt idx="132">
                  <c:v>16.9424500989648</c:v>
                </c:pt>
                <c:pt idx="133">
                  <c:v>16.9702291476864</c:v>
                </c:pt>
                <c:pt idx="134">
                  <c:v>16.9973228644823</c:v>
                </c:pt>
                <c:pt idx="135">
                  <c:v>17.0237458520811</c:v>
                </c:pt>
                <c:pt idx="136">
                  <c:v>17.0495125226256</c:v>
                </c:pt>
                <c:pt idx="137">
                  <c:v>17.0746370933979</c:v>
                </c:pt>
                <c:pt idx="138">
                  <c:v>17.0991335830257</c:v>
                </c:pt>
                <c:pt idx="139">
                  <c:v>17.1230158081486</c:v>
                </c:pt>
                <c:pt idx="140">
                  <c:v>17.1462973805216</c:v>
                </c:pt>
                <c:pt idx="141">
                  <c:v>17.1689917045342</c:v>
                </c:pt>
                <c:pt idx="142">
                  <c:v>17.1911119751253</c:v>
                </c:pt>
                <c:pt idx="143">
                  <c:v>17.2126711760725</c:v>
                </c:pt>
                <c:pt idx="144">
                  <c:v>17.2336820786364</c:v>
                </c:pt>
                <c:pt idx="145">
                  <c:v>17.2541572405402</c:v>
                </c:pt>
                <c:pt idx="146">
                  <c:v>17.2741090052664</c:v>
                </c:pt>
                <c:pt idx="147">
                  <c:v>17.2935495016524</c:v>
                </c:pt>
                <c:pt idx="148">
                  <c:v>17.3124906437666</c:v>
                </c:pt>
                <c:pt idx="149">
                  <c:v>17.3309441310492</c:v>
                </c:pt>
                <c:pt idx="150">
                  <c:v>17.3489214487009</c:v>
                </c:pt>
                <c:pt idx="151">
                  <c:v>17.3664338683031</c:v>
                </c:pt>
                <c:pt idx="152">
                  <c:v>17.3834924486555</c:v>
                </c:pt>
                <c:pt idx="153">
                  <c:v>17.4001080368157</c:v>
                </c:pt>
                <c:pt idx="154">
                  <c:v>17.4162912693271</c:v>
                </c:pt>
                <c:pt idx="155">
                  <c:v>17.4320525736214</c:v>
                </c:pt>
                <c:pt idx="156">
                  <c:v>17.4474021695837</c:v>
                </c:pt>
                <c:pt idx="157">
                  <c:v>17.4623500712664</c:v>
                </c:pt>
                <c:pt idx="158">
                  <c:v>17.4769060887413</c:v>
                </c:pt>
                <c:pt idx="159">
                  <c:v>17.4910798300788</c:v>
                </c:pt>
                <c:pt idx="160">
                  <c:v>17.5048807034419</c:v>
                </c:pt>
                <c:pt idx="161">
                  <c:v>17.5183179192872</c:v>
                </c:pt>
                <c:pt idx="162">
                  <c:v>17.5314004926608</c:v>
                </c:pt>
                <c:pt idx="163">
                  <c:v>17.5441372455815</c:v>
                </c:pt>
                <c:pt idx="164">
                  <c:v>17.5565368095019</c:v>
                </c:pt>
                <c:pt idx="165">
                  <c:v>17.5686076278393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"Werkelijk"</c:f>
              <c:strCache>
                <c:ptCount val="1"/>
                <c:pt idx="0">
                  <c:v>Werkelijk</c:v>
                </c:pt>
              </c:strCache>
            </c:strRef>
          </c:tx>
          <c:spPr>
            <a:solidFill>
              <a:srgbClr val="ffff00"/>
            </a:solidFill>
            <a:ln w="2844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'Geremde groei'!$B$19:$B$184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xVal>
          <c:yVal>
            <c:numRef>
              <c:f>'Geremde groei'!$F$19:$F$184</c:f>
              <c:numCache>
                <c:formatCode>General</c:formatCode>
                <c:ptCount val="166"/>
                <c:pt idx="0">
                  <c:v>5.104</c:v>
                </c:pt>
                <c:pt idx="10">
                  <c:v>5.858</c:v>
                </c:pt>
                <c:pt idx="20">
                  <c:v>6.831</c:v>
                </c:pt>
                <c:pt idx="30">
                  <c:v>7.832</c:v>
                </c:pt>
                <c:pt idx="40">
                  <c:v>8.834</c:v>
                </c:pt>
                <c:pt idx="50">
                  <c:v>10.114</c:v>
                </c:pt>
                <c:pt idx="60">
                  <c:v>11.486</c:v>
                </c:pt>
                <c:pt idx="70">
                  <c:v>13.032</c:v>
                </c:pt>
                <c:pt idx="80">
                  <c:v>14.144</c:v>
                </c:pt>
                <c:pt idx="90">
                  <c:v>14.952</c:v>
                </c:pt>
                <c:pt idx="100">
                  <c:v>15.908</c:v>
                </c:pt>
                <c:pt idx="110">
                  <c:v>16.783</c:v>
                </c:pt>
              </c:numCache>
            </c:numRef>
          </c:yVal>
          <c:smooth val="0"/>
        </c:ser>
        <c:axId val="74221515"/>
        <c:axId val="60389978"/>
      </c:scatterChart>
      <c:valAx>
        <c:axId val="7422151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jaren na 1900</a:t>
                </a:r>
              </a:p>
            </c:rich>
          </c:tx>
          <c:layout>
            <c:manualLayout>
              <c:xMode val="edge"/>
              <c:yMode val="edge"/>
              <c:x val="0.475388601036269"/>
              <c:y val="0.911522079042433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0389978"/>
        <c:crosses val="autoZero"/>
        <c:crossBetween val="midCat"/>
      </c:valAx>
      <c:valAx>
        <c:axId val="60389978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miljoen</a:t>
                </a:r>
              </a:p>
            </c:rich>
          </c:tx>
          <c:layout>
            <c:manualLayout>
              <c:xMode val="edge"/>
              <c:yMode val="edge"/>
              <c:x val="0.0315414507772021"/>
              <c:y val="0.457809888391654"/>
            </c:manualLayout>
          </c:layout>
          <c:overlay val="0"/>
          <c:spPr>
            <a:noFill/>
            <a:ln w="2556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4221515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b"/>
      <c:layout>
        <c:manualLayout>
          <c:xMode val="edge"/>
          <c:yMode val="edge"/>
          <c:x val="0.358975050417303"/>
          <c:y val="0.958630527817404"/>
          <c:w val="0.376726563899478"/>
          <c:h val="0.0313837375178317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73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25880941670415"/>
          <c:y val="0.0885821495577593"/>
          <c:w val="0.806267806267806"/>
          <c:h val="0.765880461002412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Fitting!$B$46:$B$57</c:f>
              <c:numCache>
                <c:formatCode>General</c:formatCode>
                <c:ptCount val="1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</c:numCache>
            </c:numRef>
          </c:xVal>
          <c:yVal>
            <c:numRef>
              <c:f>Fitting!$C$46:$C$57</c:f>
              <c:numCache>
                <c:formatCode>General</c:formatCode>
                <c:ptCount val="12"/>
                <c:pt idx="0">
                  <c:v>13</c:v>
                </c:pt>
                <c:pt idx="1">
                  <c:v>20.8</c:v>
                </c:pt>
              </c:numCache>
            </c:numRef>
          </c:yVal>
          <c:smooth val="1"/>
        </c:ser>
        <c:axId val="57414280"/>
        <c:axId val="12959041"/>
      </c:scatterChart>
      <c:valAx>
        <c:axId val="5741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2959041"/>
        <c:crosses val="autoZero"/>
        <c:crossBetween val="midCat"/>
      </c:valAx>
      <c:valAx>
        <c:axId val="12959041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7414280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9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925" spc="-1" strike="noStrike">
                <a:solidFill>
                  <a:srgbClr val="000000"/>
                </a:solidFill>
                <a:latin typeface="Arial"/>
                <a:ea typeface="Arial"/>
              </a:rPr>
              <a:t>Chaotisch ontwikkeling</a:t>
            </a:r>
          </a:p>
        </c:rich>
      </c:tx>
      <c:layout>
        <c:manualLayout>
          <c:xMode val="edge"/>
          <c:yMode val="edge"/>
          <c:x val="0.394480404011665"/>
          <c:y val="0.0270761402871161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55423572089"/>
          <c:y val="0.0974014174086862"/>
          <c:w val="0.804715840386941"/>
          <c:h val="0.765945847719426"/>
        </c:manualLayout>
      </c:layout>
      <c:scatterChart>
        <c:scatterStyle val="lineMarker"/>
        <c:varyColors val="0"/>
        <c:ser>
          <c:idx val="0"/>
          <c:order val="0"/>
          <c:tx>
            <c:strRef>
              <c:f>"Bevolking B"</c:f>
              <c:strCache>
                <c:ptCount val="1"/>
                <c:pt idx="0">
                  <c:v>Bevolking B</c:v>
                </c:pt>
              </c:strCache>
            </c:strRef>
          </c:tx>
          <c:spPr>
            <a:solidFill>
              <a:srgbClr val="be4b48"/>
            </a:solidFill>
            <a:ln w="6480">
              <a:solidFill>
                <a:srgbClr val="be4b48"/>
              </a:solidFill>
              <a:prstDash val="sysDash"/>
              <a:round/>
            </a:ln>
          </c:spPr>
          <c:marker>
            <c:symbol val="circle"/>
            <c:size val="2"/>
            <c:spPr>
              <a:solidFill>
                <a:srgbClr val="be4b48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Chaos!$B$19:$B$69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Chaos!$C$19:$C$69</c:f>
              <c:numCache>
                <c:formatCode>General</c:formatCode>
                <c:ptCount val="51"/>
                <c:pt idx="0">
                  <c:v>0.001</c:v>
                </c:pt>
                <c:pt idx="1">
                  <c:v>0.0011988</c:v>
                </c:pt>
                <c:pt idx="2">
                  <c:v>0.001436835454272</c:v>
                </c:pt>
                <c:pt idx="3">
                  <c:v>0.00172172514977922</c:v>
                </c:pt>
                <c:pt idx="4">
                  <c:v>0.0020625129747454</c:v>
                </c:pt>
                <c:pt idx="5">
                  <c:v>0.00246991081796929</c:v>
                </c:pt>
                <c:pt idx="6">
                  <c:v>0.00295657243022468</c:v>
                </c:pt>
                <c:pt idx="7">
                  <c:v>0.00353739733162742</c:v>
                </c:pt>
                <c:pt idx="8">
                  <c:v>0.00422986098209474</c:v>
                </c:pt>
                <c:pt idx="9">
                  <c:v>0.00505436310980027</c:v>
                </c:pt>
                <c:pt idx="10">
                  <c:v>0.00603457982802547</c:v>
                </c:pt>
                <c:pt idx="11">
                  <c:v>0.00719779640918959</c:v>
                </c:pt>
                <c:pt idx="12">
                  <c:v>0.00857518576324973</c:v>
                </c:pt>
                <c:pt idx="13">
                  <c:v>0.0102019823428506</c:v>
                </c:pt>
                <c:pt idx="14">
                  <c:v>0.0121174822789521</c:v>
                </c:pt>
                <c:pt idx="15">
                  <c:v>0.0143647786826057</c:v>
                </c:pt>
                <c:pt idx="16">
                  <c:v>0.0169901181792065</c:v>
                </c:pt>
                <c:pt idx="17">
                  <c:v>0.0200417448761557</c:v>
                </c:pt>
                <c:pt idx="18">
                  <c:v>0.0235680880061698</c:v>
                </c:pt>
                <c:pt idx="19">
                  <c:v>0.0276151598806838</c:v>
                </c:pt>
                <c:pt idx="20">
                  <c:v>0.0322230753905377</c:v>
                </c:pt>
                <c:pt idx="21">
                  <c:v>0.0374216985634961</c:v>
                </c:pt>
                <c:pt idx="22">
                  <c:v>0.0432255780481428</c:v>
                </c:pt>
                <c:pt idx="23">
                  <c:v>0.049628552940656</c:v>
                </c:pt>
                <c:pt idx="24">
                  <c:v>0.056598671608407</c:v>
                </c:pt>
                <c:pt idx="25">
                  <c:v>0.0640743143766849</c:v>
                </c:pt>
                <c:pt idx="26">
                  <c:v>0.0719625559366112</c:v>
                </c:pt>
                <c:pt idx="27">
                  <c:v>0.0801407357756175</c:v>
                </c:pt>
                <c:pt idx="28">
                  <c:v>0.0884618378939522</c:v>
                </c:pt>
                <c:pt idx="29">
                  <c:v>0.0967636093564516</c:v>
                </c:pt>
                <c:pt idx="30">
                  <c:v>0.104880495912916</c:v>
                </c:pt>
                <c:pt idx="31">
                  <c:v>0.112656692987972</c:v>
                </c:pt>
                <c:pt idx="32">
                  <c:v>0.119958195015583</c:v>
                </c:pt>
                <c:pt idx="33">
                  <c:v>0.126681871757024</c:v>
                </c:pt>
                <c:pt idx="34">
                  <c:v>0.132760290150193</c:v>
                </c:pt>
                <c:pt idx="35">
                  <c:v>0.138161994611316</c:v>
                </c:pt>
                <c:pt idx="36">
                  <c:v>0.142887909427606</c:v>
                </c:pt>
                <c:pt idx="37">
                  <c:v>0.146965145720417</c:v>
                </c:pt>
                <c:pt idx="38">
                  <c:v>0.150439669996552</c:v>
                </c:pt>
                <c:pt idx="39">
                  <c:v>0.153369090825457</c:v>
                </c:pt>
                <c:pt idx="40">
                  <c:v>0.155816415365796</c:v>
                </c:pt>
                <c:pt idx="41">
                  <c:v>0.157845192082019</c:v>
                </c:pt>
                <c:pt idx="42">
                  <c:v>0.159516104902332</c:v>
                </c:pt>
                <c:pt idx="43">
                  <c:v>0.160884860614944</c:v>
                </c:pt>
                <c:pt idx="44">
                  <c:v>0.162001106687825</c:v>
                </c:pt>
                <c:pt idx="45">
                  <c:v>0.162908097743694</c:v>
                </c:pt>
                <c:pt idx="46">
                  <c:v>0.16364285931987</c:v>
                </c:pt>
                <c:pt idx="47">
                  <c:v>0.164236648696185</c:v>
                </c:pt>
                <c:pt idx="48">
                  <c:v>0.164715566305477</c:v>
                </c:pt>
                <c:pt idx="49">
                  <c:v>0.165101218226571</c:v>
                </c:pt>
                <c:pt idx="50">
                  <c:v>0.165411367160008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"Bevolking C"</c:f>
              <c:strCache>
                <c:ptCount val="1"/>
                <c:pt idx="0">
                  <c:v>Bevolking C</c:v>
                </c:pt>
              </c:strCache>
            </c:strRef>
          </c:tx>
          <c:spPr>
            <a:solidFill>
              <a:srgbClr val="4a7ebb"/>
            </a:solidFill>
            <a:ln w="6480">
              <a:solidFill>
                <a:srgbClr val="4a7ebb"/>
              </a:solidFill>
              <a:prstDash val="sysDash"/>
              <a:round/>
            </a:ln>
          </c:spPr>
          <c:marker>
            <c:symbol val="circle"/>
            <c:size val="2"/>
            <c:spPr>
              <a:solidFill>
                <a:srgbClr val="4a7ebb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Chaos!$B$19:$B$69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Chaos!$D$19:$D$69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axId val="71909923"/>
        <c:axId val="22217285"/>
      </c:scatterChart>
      <c:valAx>
        <c:axId val="7190992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tijdstappenn</a:t>
                </a:r>
              </a:p>
            </c:rich>
          </c:tx>
          <c:layout>
            <c:manualLayout>
              <c:xMode val="edge"/>
              <c:yMode val="edge"/>
              <c:x val="0.475318301443915"/>
              <c:y val="0.911502816645466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2217285"/>
        <c:crosses val="autoZero"/>
        <c:crossBetween val="midCat"/>
      </c:valAx>
      <c:valAx>
        <c:axId val="22217285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deel van het maximum</a:t>
                </a:r>
              </a:p>
            </c:rich>
          </c:tx>
          <c:layout>
            <c:manualLayout>
              <c:xMode val="edge"/>
              <c:yMode val="edge"/>
              <c:x val="0.0315456291343623"/>
              <c:y val="0.457750318008359"/>
            </c:manualLayout>
          </c:layout>
          <c:overlay val="0"/>
          <c:spPr>
            <a:noFill/>
            <a:ln w="25560">
              <a:noFill/>
            </a:ln>
          </c:spPr>
        </c:title>
        <c:numFmt formatCode="0.00000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1909923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b"/>
      <c:layout>
        <c:manualLayout>
          <c:xMode val="edge"/>
          <c:yMode val="edge"/>
          <c:x val="0.358975050417303"/>
          <c:y val="0.958630527817404"/>
          <c:w val="0.265169850003739"/>
          <c:h val="0.041369372097718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73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92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en-US" sz="925" spc="-1" strike="noStrike">
                <a:solidFill>
                  <a:srgbClr val="000000"/>
                </a:solidFill>
                <a:latin typeface="Arial"/>
                <a:ea typeface="Arial"/>
              </a:rPr>
              <a:t>Roofdier-Prooi</a:t>
            </a:r>
          </a:p>
        </c:rich>
      </c:tx>
      <c:layout>
        <c:manualLayout>
          <c:xMode val="edge"/>
          <c:yMode val="edge"/>
          <c:x val="0.394529383659818"/>
          <c:y val="0.0270736803852094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18346870521"/>
          <c:y val="0.0973925683655855"/>
          <c:w val="0.804706163401815"/>
          <c:h val="0.765967111837921"/>
        </c:manualLayout>
      </c:layout>
      <c:scatterChart>
        <c:scatterStyle val="lineMarker"/>
        <c:varyColors val="0"/>
        <c:ser>
          <c:idx val="0"/>
          <c:order val="0"/>
          <c:tx>
            <c:strRef>
              <c:f>"Roof"</c:f>
              <c:strCache>
                <c:ptCount val="1"/>
                <c:pt idx="0">
                  <c:v>Roof</c:v>
                </c:pt>
              </c:strCache>
            </c:strRef>
          </c:tx>
          <c:spPr>
            <a:solidFill>
              <a:srgbClr val="4a7ebb"/>
            </a:solidFill>
            <a:ln w="6480">
              <a:solidFill>
                <a:srgbClr val="4a7ebb"/>
              </a:solidFill>
              <a:round/>
            </a:ln>
          </c:spPr>
          <c:marker>
            <c:symbol val="circle"/>
            <c:size val="2"/>
            <c:spPr>
              <a:solidFill>
                <a:srgbClr val="4a7ebb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Roofdier!$B$20:$B$50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Roofdier!$C$20:$C$50</c:f>
              <c:numCache>
                <c:formatCode>General</c:formatCode>
                <c:ptCount val="31"/>
                <c:pt idx="0">
                  <c:v>0.2</c:v>
                </c:pt>
                <c:pt idx="1">
                  <c:v>0.28</c:v>
                </c:pt>
                <c:pt idx="2">
                  <c:v>0.578592</c:v>
                </c:pt>
                <c:pt idx="3">
                  <c:v>0.371831308976952</c:v>
                </c:pt>
                <c:pt idx="4">
                  <c:v>0.347278567789609</c:v>
                </c:pt>
                <c:pt idx="5">
                  <c:v>0.499273207733266</c:v>
                </c:pt>
                <c:pt idx="6">
                  <c:v>0.546253908418618</c:v>
                </c:pt>
                <c:pt idx="7">
                  <c:v>0.417732848796117</c:v>
                </c:pt>
                <c:pt idx="8">
                  <c:v>0.39539637351251</c:v>
                </c:pt>
                <c:pt idx="9">
                  <c:v>0.496840788457621</c:v>
                </c:pt>
                <c:pt idx="10">
                  <c:v>0.523145936662827</c:v>
                </c:pt>
                <c:pt idx="11">
                  <c:v>0.433038542326206</c:v>
                </c:pt>
                <c:pt idx="12">
                  <c:v>0.419980559475848</c:v>
                </c:pt>
                <c:pt idx="13">
                  <c:v>0.49521867638111</c:v>
                </c:pt>
                <c:pt idx="14">
                  <c:v>0.506559910534067</c:v>
                </c:pt>
                <c:pt idx="15">
                  <c:v>0.441354055485903</c:v>
                </c:pt>
                <c:pt idx="16">
                  <c:v>0.436430472524598</c:v>
                </c:pt>
                <c:pt idx="17">
                  <c:v>0.492871814847451</c:v>
                </c:pt>
                <c:pt idx="18">
                  <c:v>0.494712958780818</c:v>
                </c:pt>
                <c:pt idx="19">
                  <c:v>0.446974981223533</c:v>
                </c:pt>
                <c:pt idx="20">
                  <c:v>0.447870196537715</c:v>
                </c:pt>
                <c:pt idx="21">
                  <c:v>0.489989842884155</c:v>
                </c:pt>
                <c:pt idx="22">
                  <c:v>0.486330924908546</c:v>
                </c:pt>
                <c:pt idx="23">
                  <c:v>0.451333899157183</c:v>
                </c:pt>
                <c:pt idx="24">
                  <c:v>0.455853711820848</c:v>
                </c:pt>
                <c:pt idx="25">
                  <c:v>0.486932822210455</c:v>
                </c:pt>
                <c:pt idx="26">
                  <c:v>0.480470613634086</c:v>
                </c:pt>
                <c:pt idx="27">
                  <c:v>0.454954801817829</c:v>
                </c:pt>
                <c:pt idx="28">
                  <c:v>0.461375693606401</c:v>
                </c:pt>
                <c:pt idx="29">
                  <c:v>0.483979327729482</c:v>
                </c:pt>
                <c:pt idx="30">
                  <c:v>0.476433770182566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"Prooi"</c:f>
              <c:strCache>
                <c:ptCount val="1"/>
                <c:pt idx="0">
                  <c:v>Prooi</c:v>
                </c:pt>
              </c:strCache>
            </c:strRef>
          </c:tx>
          <c:spPr>
            <a:solidFill>
              <a:srgbClr val="be4b48"/>
            </a:solidFill>
            <a:ln w="6480">
              <a:solidFill>
                <a:srgbClr val="be4b48"/>
              </a:solidFill>
              <a:round/>
            </a:ln>
          </c:spPr>
          <c:marker>
            <c:symbol val="circle"/>
            <c:size val="2"/>
            <c:spPr>
              <a:solidFill>
                <a:srgbClr val="be4b48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Roofdier!$B$20:$B$50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Roofdier!$D$20:$D$50</c:f>
              <c:numCache>
                <c:formatCode>General</c:formatCode>
                <c:ptCount val="31"/>
                <c:pt idx="0">
                  <c:v>0.5</c:v>
                </c:pt>
                <c:pt idx="1">
                  <c:v>0.82</c:v>
                </c:pt>
                <c:pt idx="2">
                  <c:v>0.4357152</c:v>
                </c:pt>
                <c:pt idx="3">
                  <c:v>0.424803117548991</c:v>
                </c:pt>
                <c:pt idx="4">
                  <c:v>0.629309607663102</c:v>
                </c:pt>
                <c:pt idx="5">
                  <c:v>0.624291500120351</c:v>
                </c:pt>
                <c:pt idx="6">
                  <c:v>0.48152975539911</c:v>
                </c:pt>
                <c:pt idx="7">
                  <c:v>0.464455082526206</c:v>
                </c:pt>
                <c:pt idx="8">
                  <c:v>0.59380762281995</c:v>
                </c:pt>
                <c:pt idx="9">
                  <c:v>0.597904940314011</c:v>
                </c:pt>
                <c:pt idx="10">
                  <c:v>0.495964011125896</c:v>
                </c:pt>
                <c:pt idx="11">
                  <c:v>0.488743567866542</c:v>
                </c:pt>
                <c:pt idx="12">
                  <c:v>0.580840957760876</c:v>
                </c:pt>
                <c:pt idx="13">
                  <c:v>0.57897855628268</c:v>
                </c:pt>
                <c:pt idx="14">
                  <c:v>0.504491472809352</c:v>
                </c:pt>
                <c:pt idx="15">
                  <c:v>0.505735278954617</c:v>
                </c:pt>
                <c:pt idx="16">
                  <c:v>0.572536752435908</c:v>
                </c:pt>
                <c:pt idx="17">
                  <c:v>0.565501173380445</c:v>
                </c:pt>
                <c:pt idx="18">
                  <c:v>0.5108856727198</c:v>
                </c:pt>
                <c:pt idx="19">
                  <c:v>0.517673727952191</c:v>
                </c:pt>
                <c:pt idx="20">
                  <c:v>0.566142396881063</c:v>
                </c:pt>
                <c:pt idx="21">
                  <c:v>0.55602963522019</c:v>
                </c:pt>
                <c:pt idx="22">
                  <c:v>0.516195962141449</c:v>
                </c:pt>
                <c:pt idx="23">
                  <c:v>0.525958367481436</c:v>
                </c:pt>
                <c:pt idx="24">
                  <c:v>0.560866936489122</c:v>
                </c:pt>
                <c:pt idx="25">
                  <c:v>0.549484573183657</c:v>
                </c:pt>
                <c:pt idx="26">
                  <c:v>0.520742783734616</c:v>
                </c:pt>
                <c:pt idx="27">
                  <c:v>0.531601130344216</c:v>
                </c:pt>
                <c:pt idx="28">
                  <c:v>0.556439701127273</c:v>
                </c:pt>
                <c:pt idx="29">
                  <c:v>0.545055317171953</c:v>
                </c:pt>
                <c:pt idx="30">
                  <c:v>0.52462638793901</c:v>
                </c:pt>
              </c:numCache>
            </c:numRef>
          </c:yVal>
          <c:smooth val="1"/>
        </c:ser>
        <c:axId val="57082605"/>
        <c:axId val="58514760"/>
      </c:scatterChart>
      <c:valAx>
        <c:axId val="5708260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en-US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tijdstappen
</a:t>
                </a:r>
              </a:p>
            </c:rich>
          </c:tx>
          <c:layout>
            <c:manualLayout>
              <c:xMode val="edge"/>
              <c:yMode val="edge"/>
              <c:x val="0.475394171046345"/>
              <c:y val="0.911510856727537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8514760"/>
        <c:crosses val="autoZero"/>
        <c:crossBetween val="midCat"/>
      </c:valAx>
      <c:valAx>
        <c:axId val="58514760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deel van het maximum
</a:t>
                </a:r>
              </a:p>
            </c:rich>
          </c:tx>
          <c:layout>
            <c:manualLayout>
              <c:xMode val="edge"/>
              <c:yMode val="edge"/>
              <c:x val="0.0315336837075967"/>
              <c:y val="0.457799582084128"/>
            </c:manualLayout>
          </c:layout>
          <c:overlay val="0"/>
          <c:spPr>
            <a:noFill/>
            <a:ln w="25560">
              <a:noFill/>
            </a:ln>
          </c:spPr>
        </c:title>
        <c:numFmt formatCode="0.00000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7082605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b"/>
      <c:layout>
        <c:manualLayout>
          <c:xMode val="edge"/>
          <c:yMode val="edge"/>
          <c:x val="0.358975050417303"/>
          <c:y val="0.958630527817404"/>
          <c:w val="0.208765597894608"/>
          <c:h val="0.041369372097718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73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" Target="../charts/chart7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104760</xdr:colOff>
      <xdr:row>10</xdr:row>
      <xdr:rowOff>114480</xdr:rowOff>
    </xdr:from>
    <xdr:to>
      <xdr:col>17</xdr:col>
      <xdr:colOff>19800</xdr:colOff>
      <xdr:row>31</xdr:row>
      <xdr:rowOff>28440</xdr:rowOff>
    </xdr:to>
    <xdr:graphicFrame>
      <xdr:nvGraphicFramePr>
        <xdr:cNvPr id="0" name="Grafiek 7"/>
        <xdr:cNvGraphicFramePr/>
      </xdr:nvGraphicFramePr>
      <xdr:xfrm>
        <a:off x="3974400" y="2200320"/>
        <a:ext cx="6193080" cy="386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130320</xdr:colOff>
      <xdr:row>0</xdr:row>
      <xdr:rowOff>123840</xdr:rowOff>
    </xdr:from>
    <xdr:to>
      <xdr:col>18</xdr:col>
      <xdr:colOff>1800</xdr:colOff>
      <xdr:row>7</xdr:row>
      <xdr:rowOff>12240</xdr:rowOff>
    </xdr:to>
    <xdr:pic>
      <xdr:nvPicPr>
        <xdr:cNvPr id="1" name="Afbeelding 1" descr=""/>
        <xdr:cNvPicPr/>
      </xdr:nvPicPr>
      <xdr:blipFill>
        <a:blip r:embed="rId2"/>
        <a:stretch/>
      </xdr:blipFill>
      <xdr:spPr>
        <a:xfrm>
          <a:off x="5713560" y="123840"/>
          <a:ext cx="4637160" cy="1355040"/>
        </a:xfrm>
        <a:prstGeom prst="rect">
          <a:avLst/>
        </a:prstGeom>
        <a:ln w="9360">
          <a:solidFill>
            <a:srgbClr val="00b0f0"/>
          </a:solidFill>
          <a:miter/>
        </a:ln>
      </xdr:spPr>
    </xdr:pic>
    <xdr:clientData/>
  </xdr:twoCellAnchor>
  <xdr:twoCellAnchor editAs="twoCell">
    <xdr:from>
      <xdr:col>6</xdr:col>
      <xdr:colOff>60840</xdr:colOff>
      <xdr:row>12</xdr:row>
      <xdr:rowOff>71280</xdr:rowOff>
    </xdr:from>
    <xdr:to>
      <xdr:col>6</xdr:col>
      <xdr:colOff>578520</xdr:colOff>
      <xdr:row>39</xdr:row>
      <xdr:rowOff>152280</xdr:rowOff>
    </xdr:to>
    <xdr:sp>
      <xdr:nvSpPr>
        <xdr:cNvPr id="2" name="CustomShape 1"/>
        <xdr:cNvSpPr/>
      </xdr:nvSpPr>
      <xdr:spPr>
        <a:xfrm flipH="1">
          <a:off x="3305520" y="2576160"/>
          <a:ext cx="517680" cy="5081760"/>
        </a:xfrm>
        <a:prstGeom prst="bentConnector3">
          <a:avLst>
            <a:gd name="adj1" fmla="val 50000"/>
          </a:avLst>
        </a:prstGeom>
        <a:noFill/>
        <a:ln w="12600">
          <a:round/>
          <a:headEnd len="med" type="arrow" w="med"/>
          <a:tailEnd len="med" type="arrow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320400</xdr:colOff>
      <xdr:row>11</xdr:row>
      <xdr:rowOff>45720</xdr:rowOff>
    </xdr:from>
    <xdr:to>
      <xdr:col>19</xdr:col>
      <xdr:colOff>120960</xdr:colOff>
      <xdr:row>36</xdr:row>
      <xdr:rowOff>42120</xdr:rowOff>
    </xdr:to>
    <xdr:graphicFrame>
      <xdr:nvGraphicFramePr>
        <xdr:cNvPr id="32" name="Grafiek 10"/>
        <xdr:cNvGraphicFramePr/>
      </xdr:nvGraphicFramePr>
      <xdr:xfrm>
        <a:off x="3918240" y="3646080"/>
        <a:ext cx="6210720" cy="4053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304200</xdr:colOff>
      <xdr:row>34</xdr:row>
      <xdr:rowOff>113040</xdr:rowOff>
    </xdr:from>
    <xdr:to>
      <xdr:col>19</xdr:col>
      <xdr:colOff>112320</xdr:colOff>
      <xdr:row>51</xdr:row>
      <xdr:rowOff>65160</xdr:rowOff>
    </xdr:to>
    <xdr:graphicFrame>
      <xdr:nvGraphicFramePr>
        <xdr:cNvPr id="33" name="Grafiek 11"/>
        <xdr:cNvGraphicFramePr/>
      </xdr:nvGraphicFramePr>
      <xdr:xfrm>
        <a:off x="3902040" y="7446960"/>
        <a:ext cx="6218280" cy="2705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twoCell">
    <xdr:from>
      <xdr:col>7</xdr:col>
      <xdr:colOff>241200</xdr:colOff>
      <xdr:row>4</xdr:row>
      <xdr:rowOff>11880</xdr:rowOff>
    </xdr:from>
    <xdr:to>
      <xdr:col>10</xdr:col>
      <xdr:colOff>41760</xdr:colOff>
      <xdr:row>6</xdr:row>
      <xdr:rowOff>11520</xdr:rowOff>
    </xdr:to>
    <xdr:sp>
      <xdr:nvSpPr>
        <xdr:cNvPr id="34" name="CustomShape 1"/>
        <xdr:cNvSpPr/>
      </xdr:nvSpPr>
      <xdr:spPr>
        <a:xfrm flipH="1" flipV="1">
          <a:off x="3839040" y="1154880"/>
          <a:ext cx="1977840" cy="7614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7</xdr:col>
      <xdr:colOff>428760</xdr:colOff>
      <xdr:row>6</xdr:row>
      <xdr:rowOff>294480</xdr:rowOff>
    </xdr:from>
    <xdr:to>
      <xdr:col>8</xdr:col>
      <xdr:colOff>1118520</xdr:colOff>
      <xdr:row>7</xdr:row>
      <xdr:rowOff>180000</xdr:rowOff>
    </xdr:to>
    <xdr:sp>
      <xdr:nvSpPr>
        <xdr:cNvPr id="35" name="CustomShape 1"/>
        <xdr:cNvSpPr/>
      </xdr:nvSpPr>
      <xdr:spPr>
        <a:xfrm flipH="1" flipV="1">
          <a:off x="4026600" y="2199240"/>
          <a:ext cx="1244160" cy="266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552600</xdr:colOff>
      <xdr:row>4</xdr:row>
      <xdr:rowOff>304920</xdr:rowOff>
    </xdr:from>
    <xdr:to>
      <xdr:col>7</xdr:col>
      <xdr:colOff>333000</xdr:colOff>
      <xdr:row>6</xdr:row>
      <xdr:rowOff>218880</xdr:rowOff>
    </xdr:to>
    <xdr:sp>
      <xdr:nvSpPr>
        <xdr:cNvPr id="36" name="CustomShape 1"/>
        <xdr:cNvSpPr/>
      </xdr:nvSpPr>
      <xdr:spPr>
        <a:xfrm>
          <a:off x="3485520" y="1447920"/>
          <a:ext cx="445320" cy="675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7</xdr:col>
      <xdr:colOff>475560</xdr:colOff>
      <xdr:row>8</xdr:row>
      <xdr:rowOff>285840</xdr:rowOff>
    </xdr:from>
    <xdr:to>
      <xdr:col>9</xdr:col>
      <xdr:colOff>132480</xdr:colOff>
      <xdr:row>9</xdr:row>
      <xdr:rowOff>142560</xdr:rowOff>
    </xdr:to>
    <xdr:sp>
      <xdr:nvSpPr>
        <xdr:cNvPr id="37" name="CustomShape 1"/>
        <xdr:cNvSpPr/>
      </xdr:nvSpPr>
      <xdr:spPr>
        <a:xfrm flipH="1" flipV="1">
          <a:off x="4073400" y="2952720"/>
          <a:ext cx="1330200" cy="2376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466560</xdr:colOff>
      <xdr:row>4</xdr:row>
      <xdr:rowOff>343080</xdr:rowOff>
    </xdr:from>
    <xdr:to>
      <xdr:col>7</xdr:col>
      <xdr:colOff>285120</xdr:colOff>
      <xdr:row>8</xdr:row>
      <xdr:rowOff>75960</xdr:rowOff>
    </xdr:to>
    <xdr:sp>
      <xdr:nvSpPr>
        <xdr:cNvPr id="38" name="CustomShape 1"/>
        <xdr:cNvSpPr/>
      </xdr:nvSpPr>
      <xdr:spPr>
        <a:xfrm>
          <a:off x="3399480" y="1486080"/>
          <a:ext cx="483480" cy="1256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317880</xdr:colOff>
      <xdr:row>60</xdr:row>
      <xdr:rowOff>81360</xdr:rowOff>
    </xdr:from>
    <xdr:to>
      <xdr:col>15</xdr:col>
      <xdr:colOff>569160</xdr:colOff>
      <xdr:row>78</xdr:row>
      <xdr:rowOff>111600</xdr:rowOff>
    </xdr:to>
    <xdr:graphicFrame>
      <xdr:nvGraphicFramePr>
        <xdr:cNvPr id="39" name="Grafiek 5"/>
        <xdr:cNvGraphicFramePr/>
      </xdr:nvGraphicFramePr>
      <xdr:xfrm>
        <a:off x="3521880" y="9802440"/>
        <a:ext cx="4765680" cy="2944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39</xdr:col>
      <xdr:colOff>0</xdr:colOff>
      <xdr:row>86</xdr:row>
      <xdr:rowOff>0</xdr:rowOff>
    </xdr:from>
    <xdr:to>
      <xdr:col>46</xdr:col>
      <xdr:colOff>365400</xdr:colOff>
      <xdr:row>103</xdr:row>
      <xdr:rowOff>161280</xdr:rowOff>
    </xdr:to>
    <xdr:graphicFrame>
      <xdr:nvGraphicFramePr>
        <xdr:cNvPr id="40" name="Grafiek 1"/>
        <xdr:cNvGraphicFramePr/>
      </xdr:nvGraphicFramePr>
      <xdr:xfrm>
        <a:off x="21039840" y="13929120"/>
        <a:ext cx="4276440" cy="293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190440</xdr:colOff>
      <xdr:row>10</xdr:row>
      <xdr:rowOff>85680</xdr:rowOff>
    </xdr:from>
    <xdr:to>
      <xdr:col>19</xdr:col>
      <xdr:colOff>78480</xdr:colOff>
      <xdr:row>30</xdr:row>
      <xdr:rowOff>161640</xdr:rowOff>
    </xdr:to>
    <xdr:graphicFrame>
      <xdr:nvGraphicFramePr>
        <xdr:cNvPr id="3" name="Grafiek 7"/>
        <xdr:cNvGraphicFramePr/>
      </xdr:nvGraphicFramePr>
      <xdr:xfrm>
        <a:off x="4191480" y="1914480"/>
        <a:ext cx="6639840" cy="3323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125640</xdr:colOff>
      <xdr:row>0</xdr:row>
      <xdr:rowOff>114480</xdr:rowOff>
    </xdr:from>
    <xdr:to>
      <xdr:col>18</xdr:col>
      <xdr:colOff>52200</xdr:colOff>
      <xdr:row>7</xdr:row>
      <xdr:rowOff>161640</xdr:rowOff>
    </xdr:to>
    <xdr:pic>
      <xdr:nvPicPr>
        <xdr:cNvPr id="4" name="Afbeelding 2" descr=""/>
        <xdr:cNvPicPr/>
      </xdr:nvPicPr>
      <xdr:blipFill>
        <a:blip r:embed="rId2"/>
        <a:stretch/>
      </xdr:blipFill>
      <xdr:spPr>
        <a:xfrm>
          <a:off x="5376240" y="114480"/>
          <a:ext cx="5298120" cy="1361520"/>
        </a:xfrm>
        <a:prstGeom prst="rect">
          <a:avLst/>
        </a:prstGeom>
        <a:ln w="9360">
          <a:solidFill>
            <a:srgbClr val="00b0f0"/>
          </a:solidFill>
          <a:miter/>
        </a:ln>
      </xdr:spPr>
    </xdr:pic>
    <xdr:clientData/>
  </xdr:twoCellAnchor>
  <xdr:twoCellAnchor editAs="twoCell">
    <xdr:from>
      <xdr:col>12</xdr:col>
      <xdr:colOff>218520</xdr:colOff>
      <xdr:row>1</xdr:row>
      <xdr:rowOff>27720</xdr:rowOff>
    </xdr:from>
    <xdr:to>
      <xdr:col>12</xdr:col>
      <xdr:colOff>227520</xdr:colOff>
      <xdr:row>2</xdr:row>
      <xdr:rowOff>18000</xdr:rowOff>
    </xdr:to>
    <xdr:sp>
      <xdr:nvSpPr>
        <xdr:cNvPr id="5" name="CustomShape 1"/>
        <xdr:cNvSpPr/>
      </xdr:nvSpPr>
      <xdr:spPr>
        <a:xfrm flipH="1" flipV="1">
          <a:off x="734364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12</xdr:col>
      <xdr:colOff>370800</xdr:colOff>
      <xdr:row>1</xdr:row>
      <xdr:rowOff>27720</xdr:rowOff>
    </xdr:from>
    <xdr:to>
      <xdr:col>12</xdr:col>
      <xdr:colOff>379800</xdr:colOff>
      <xdr:row>2</xdr:row>
      <xdr:rowOff>18000</xdr:rowOff>
    </xdr:to>
    <xdr:sp>
      <xdr:nvSpPr>
        <xdr:cNvPr id="6" name="CustomShape 1"/>
        <xdr:cNvSpPr/>
      </xdr:nvSpPr>
      <xdr:spPr>
        <a:xfrm flipH="1" flipV="1">
          <a:off x="749592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12</xdr:col>
      <xdr:colOff>523080</xdr:colOff>
      <xdr:row>1</xdr:row>
      <xdr:rowOff>27720</xdr:rowOff>
    </xdr:from>
    <xdr:to>
      <xdr:col>12</xdr:col>
      <xdr:colOff>532080</xdr:colOff>
      <xdr:row>2</xdr:row>
      <xdr:rowOff>18000</xdr:rowOff>
    </xdr:to>
    <xdr:sp>
      <xdr:nvSpPr>
        <xdr:cNvPr id="7" name="CustomShape 1"/>
        <xdr:cNvSpPr/>
      </xdr:nvSpPr>
      <xdr:spPr>
        <a:xfrm flipH="1" flipV="1">
          <a:off x="764820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13</xdr:col>
      <xdr:colOff>65880</xdr:colOff>
      <xdr:row>1</xdr:row>
      <xdr:rowOff>27720</xdr:rowOff>
    </xdr:from>
    <xdr:to>
      <xdr:col>13</xdr:col>
      <xdr:colOff>74880</xdr:colOff>
      <xdr:row>2</xdr:row>
      <xdr:rowOff>18000</xdr:rowOff>
    </xdr:to>
    <xdr:sp>
      <xdr:nvSpPr>
        <xdr:cNvPr id="8" name="CustomShape 1"/>
        <xdr:cNvSpPr/>
      </xdr:nvSpPr>
      <xdr:spPr>
        <a:xfrm flipH="1" flipV="1">
          <a:off x="781596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13</xdr:col>
      <xdr:colOff>218520</xdr:colOff>
      <xdr:row>1</xdr:row>
      <xdr:rowOff>27720</xdr:rowOff>
    </xdr:from>
    <xdr:to>
      <xdr:col>13</xdr:col>
      <xdr:colOff>227520</xdr:colOff>
      <xdr:row>2</xdr:row>
      <xdr:rowOff>18000</xdr:rowOff>
    </xdr:to>
    <xdr:sp>
      <xdr:nvSpPr>
        <xdr:cNvPr id="9" name="CustomShape 1"/>
        <xdr:cNvSpPr/>
      </xdr:nvSpPr>
      <xdr:spPr>
        <a:xfrm flipH="1" flipV="1">
          <a:off x="796860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13</xdr:col>
      <xdr:colOff>370800</xdr:colOff>
      <xdr:row>1</xdr:row>
      <xdr:rowOff>27720</xdr:rowOff>
    </xdr:from>
    <xdr:to>
      <xdr:col>13</xdr:col>
      <xdr:colOff>379800</xdr:colOff>
      <xdr:row>2</xdr:row>
      <xdr:rowOff>18000</xdr:rowOff>
    </xdr:to>
    <xdr:sp>
      <xdr:nvSpPr>
        <xdr:cNvPr id="10" name="CustomShape 1"/>
        <xdr:cNvSpPr/>
      </xdr:nvSpPr>
      <xdr:spPr>
        <a:xfrm flipH="1" flipV="1">
          <a:off x="812088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13</xdr:col>
      <xdr:colOff>523080</xdr:colOff>
      <xdr:row>1</xdr:row>
      <xdr:rowOff>27720</xdr:rowOff>
    </xdr:from>
    <xdr:to>
      <xdr:col>13</xdr:col>
      <xdr:colOff>532080</xdr:colOff>
      <xdr:row>2</xdr:row>
      <xdr:rowOff>18000</xdr:rowOff>
    </xdr:to>
    <xdr:sp>
      <xdr:nvSpPr>
        <xdr:cNvPr id="11" name="CustomShape 1"/>
        <xdr:cNvSpPr/>
      </xdr:nvSpPr>
      <xdr:spPr>
        <a:xfrm flipH="1" flipV="1">
          <a:off x="827316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14</xdr:col>
      <xdr:colOff>65880</xdr:colOff>
      <xdr:row>1</xdr:row>
      <xdr:rowOff>27720</xdr:rowOff>
    </xdr:from>
    <xdr:to>
      <xdr:col>14</xdr:col>
      <xdr:colOff>74880</xdr:colOff>
      <xdr:row>2</xdr:row>
      <xdr:rowOff>18000</xdr:rowOff>
    </xdr:to>
    <xdr:sp>
      <xdr:nvSpPr>
        <xdr:cNvPr id="12" name="CustomShape 1"/>
        <xdr:cNvSpPr/>
      </xdr:nvSpPr>
      <xdr:spPr>
        <a:xfrm flipH="1" flipV="1">
          <a:off x="844056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14</xdr:col>
      <xdr:colOff>218520</xdr:colOff>
      <xdr:row>1</xdr:row>
      <xdr:rowOff>27720</xdr:rowOff>
    </xdr:from>
    <xdr:to>
      <xdr:col>14</xdr:col>
      <xdr:colOff>227520</xdr:colOff>
      <xdr:row>2</xdr:row>
      <xdr:rowOff>18000</xdr:rowOff>
    </xdr:to>
    <xdr:sp>
      <xdr:nvSpPr>
        <xdr:cNvPr id="13" name="CustomShape 1"/>
        <xdr:cNvSpPr/>
      </xdr:nvSpPr>
      <xdr:spPr>
        <a:xfrm flipH="1" flipV="1">
          <a:off x="859320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14</xdr:col>
      <xdr:colOff>370800</xdr:colOff>
      <xdr:row>1</xdr:row>
      <xdr:rowOff>27720</xdr:rowOff>
    </xdr:from>
    <xdr:to>
      <xdr:col>14</xdr:col>
      <xdr:colOff>379800</xdr:colOff>
      <xdr:row>2</xdr:row>
      <xdr:rowOff>18000</xdr:rowOff>
    </xdr:to>
    <xdr:sp>
      <xdr:nvSpPr>
        <xdr:cNvPr id="14" name="CustomShape 1"/>
        <xdr:cNvSpPr/>
      </xdr:nvSpPr>
      <xdr:spPr>
        <a:xfrm flipH="1" flipV="1">
          <a:off x="874548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14</xdr:col>
      <xdr:colOff>523080</xdr:colOff>
      <xdr:row>1</xdr:row>
      <xdr:rowOff>27720</xdr:rowOff>
    </xdr:from>
    <xdr:to>
      <xdr:col>14</xdr:col>
      <xdr:colOff>532080</xdr:colOff>
      <xdr:row>2</xdr:row>
      <xdr:rowOff>18000</xdr:rowOff>
    </xdr:to>
    <xdr:sp>
      <xdr:nvSpPr>
        <xdr:cNvPr id="15" name="CustomShape 1"/>
        <xdr:cNvSpPr/>
      </xdr:nvSpPr>
      <xdr:spPr>
        <a:xfrm flipH="1" flipV="1">
          <a:off x="889776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15</xdr:col>
      <xdr:colOff>65880</xdr:colOff>
      <xdr:row>1</xdr:row>
      <xdr:rowOff>27720</xdr:rowOff>
    </xdr:from>
    <xdr:to>
      <xdr:col>15</xdr:col>
      <xdr:colOff>74880</xdr:colOff>
      <xdr:row>2</xdr:row>
      <xdr:rowOff>18000</xdr:rowOff>
    </xdr:to>
    <xdr:sp>
      <xdr:nvSpPr>
        <xdr:cNvPr id="16" name="CustomShape 1"/>
        <xdr:cNvSpPr/>
      </xdr:nvSpPr>
      <xdr:spPr>
        <a:xfrm flipH="1" flipV="1">
          <a:off x="906552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15</xdr:col>
      <xdr:colOff>218520</xdr:colOff>
      <xdr:row>1</xdr:row>
      <xdr:rowOff>27720</xdr:rowOff>
    </xdr:from>
    <xdr:to>
      <xdr:col>15</xdr:col>
      <xdr:colOff>227520</xdr:colOff>
      <xdr:row>2</xdr:row>
      <xdr:rowOff>18000</xdr:rowOff>
    </xdr:to>
    <xdr:sp>
      <xdr:nvSpPr>
        <xdr:cNvPr id="17" name="CustomShape 1"/>
        <xdr:cNvSpPr/>
      </xdr:nvSpPr>
      <xdr:spPr>
        <a:xfrm flipH="1" flipV="1">
          <a:off x="9218160" y="199080"/>
          <a:ext cx="9000" cy="199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0</xdr:colOff>
      <xdr:row>8</xdr:row>
      <xdr:rowOff>9360</xdr:rowOff>
    </xdr:from>
    <xdr:to>
      <xdr:col>9</xdr:col>
      <xdr:colOff>0</xdr:colOff>
      <xdr:row>12</xdr:row>
      <xdr:rowOff>171360</xdr:rowOff>
    </xdr:to>
    <xdr:sp>
      <xdr:nvSpPr>
        <xdr:cNvPr id="18" name="Line 1"/>
        <xdr:cNvSpPr/>
      </xdr:nvSpPr>
      <xdr:spPr>
        <a:xfrm>
          <a:off x="5916240" y="1456920"/>
          <a:ext cx="0" cy="8384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0</xdr:colOff>
      <xdr:row>8</xdr:row>
      <xdr:rowOff>0</xdr:rowOff>
    </xdr:from>
    <xdr:to>
      <xdr:col>13</xdr:col>
      <xdr:colOff>0</xdr:colOff>
      <xdr:row>12</xdr:row>
      <xdr:rowOff>161640</xdr:rowOff>
    </xdr:to>
    <xdr:sp>
      <xdr:nvSpPr>
        <xdr:cNvPr id="19" name="Line 1"/>
        <xdr:cNvSpPr/>
      </xdr:nvSpPr>
      <xdr:spPr>
        <a:xfrm>
          <a:off x="8214120" y="1447560"/>
          <a:ext cx="0" cy="838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295200</xdr:colOff>
      <xdr:row>14</xdr:row>
      <xdr:rowOff>19080</xdr:rowOff>
    </xdr:from>
    <xdr:to>
      <xdr:col>11</xdr:col>
      <xdr:colOff>3240</xdr:colOff>
      <xdr:row>35</xdr:row>
      <xdr:rowOff>66240</xdr:rowOff>
    </xdr:to>
    <xdr:graphicFrame>
      <xdr:nvGraphicFramePr>
        <xdr:cNvPr id="20" name="Chart 10"/>
        <xdr:cNvGraphicFramePr/>
      </xdr:nvGraphicFramePr>
      <xdr:xfrm>
        <a:off x="2250360" y="2485800"/>
        <a:ext cx="4918680" cy="3457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11</xdr:col>
      <xdr:colOff>16920</xdr:colOff>
      <xdr:row>9</xdr:row>
      <xdr:rowOff>127080</xdr:rowOff>
    </xdr:from>
    <xdr:to>
      <xdr:col>13</xdr:col>
      <xdr:colOff>109800</xdr:colOff>
      <xdr:row>9</xdr:row>
      <xdr:rowOff>160560</xdr:rowOff>
    </xdr:to>
    <xdr:sp>
      <xdr:nvSpPr>
        <xdr:cNvPr id="21" name="CustomShape 1"/>
        <xdr:cNvSpPr/>
      </xdr:nvSpPr>
      <xdr:spPr>
        <a:xfrm flipH="1">
          <a:off x="7182720" y="1746000"/>
          <a:ext cx="1141200" cy="334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round/>
          <a:tailEnd len="med" type="arrow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0</xdr:colOff>
      <xdr:row>17</xdr:row>
      <xdr:rowOff>9360</xdr:rowOff>
    </xdr:from>
    <xdr:to>
      <xdr:col>9</xdr:col>
      <xdr:colOff>0</xdr:colOff>
      <xdr:row>21</xdr:row>
      <xdr:rowOff>171720</xdr:rowOff>
    </xdr:to>
    <xdr:sp>
      <xdr:nvSpPr>
        <xdr:cNvPr id="22" name="Line 1"/>
        <xdr:cNvSpPr/>
      </xdr:nvSpPr>
      <xdr:spPr>
        <a:xfrm>
          <a:off x="5814360" y="3047760"/>
          <a:ext cx="0" cy="8384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0</xdr:colOff>
      <xdr:row>17</xdr:row>
      <xdr:rowOff>0</xdr:rowOff>
    </xdr:from>
    <xdr:to>
      <xdr:col>13</xdr:col>
      <xdr:colOff>0</xdr:colOff>
      <xdr:row>21</xdr:row>
      <xdr:rowOff>161640</xdr:rowOff>
    </xdr:to>
    <xdr:sp>
      <xdr:nvSpPr>
        <xdr:cNvPr id="23" name="Line 1"/>
        <xdr:cNvSpPr/>
      </xdr:nvSpPr>
      <xdr:spPr>
        <a:xfrm>
          <a:off x="8283240" y="3038400"/>
          <a:ext cx="0" cy="837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274320</xdr:colOff>
      <xdr:row>23</xdr:row>
      <xdr:rowOff>18360</xdr:rowOff>
    </xdr:from>
    <xdr:to>
      <xdr:col>13</xdr:col>
      <xdr:colOff>436680</xdr:colOff>
      <xdr:row>45</xdr:row>
      <xdr:rowOff>131760</xdr:rowOff>
    </xdr:to>
    <xdr:graphicFrame>
      <xdr:nvGraphicFramePr>
        <xdr:cNvPr id="24" name="Chart 3"/>
        <xdr:cNvGraphicFramePr/>
      </xdr:nvGraphicFramePr>
      <xdr:xfrm>
        <a:off x="2844000" y="4075920"/>
        <a:ext cx="5875920" cy="368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609480</xdr:colOff>
      <xdr:row>15</xdr:row>
      <xdr:rowOff>20160</xdr:rowOff>
    </xdr:from>
    <xdr:to>
      <xdr:col>13</xdr:col>
      <xdr:colOff>128160</xdr:colOff>
      <xdr:row>33</xdr:row>
      <xdr:rowOff>19800</xdr:rowOff>
    </xdr:to>
    <xdr:graphicFrame>
      <xdr:nvGraphicFramePr>
        <xdr:cNvPr id="25" name="Grafiek 2"/>
        <xdr:cNvGraphicFramePr/>
      </xdr:nvGraphicFramePr>
      <xdr:xfrm>
        <a:off x="3189240" y="2706120"/>
        <a:ext cx="6109560" cy="2914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1110240</xdr:colOff>
      <xdr:row>18</xdr:row>
      <xdr:rowOff>12960</xdr:rowOff>
    </xdr:from>
    <xdr:to>
      <xdr:col>14</xdr:col>
      <xdr:colOff>551520</xdr:colOff>
      <xdr:row>59</xdr:row>
      <xdr:rowOff>50760</xdr:rowOff>
    </xdr:to>
    <xdr:graphicFrame>
      <xdr:nvGraphicFramePr>
        <xdr:cNvPr id="26" name="Chart 3"/>
        <xdr:cNvGraphicFramePr/>
      </xdr:nvGraphicFramePr>
      <xdr:xfrm>
        <a:off x="4304880" y="3137040"/>
        <a:ext cx="5558040" cy="6676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2</xdr:row>
      <xdr:rowOff>0</xdr:rowOff>
    </xdr:from>
    <xdr:to>
      <xdr:col>10</xdr:col>
      <xdr:colOff>90720</xdr:colOff>
      <xdr:row>32</xdr:row>
      <xdr:rowOff>115560</xdr:rowOff>
    </xdr:to>
    <xdr:pic>
      <xdr:nvPicPr>
        <xdr:cNvPr id="27" name="Picture 1" descr="k004"/>
        <xdr:cNvPicPr/>
      </xdr:nvPicPr>
      <xdr:blipFill>
        <a:blip r:embed="rId1"/>
        <a:stretch/>
      </xdr:blipFill>
      <xdr:spPr>
        <a:xfrm>
          <a:off x="80640" y="361800"/>
          <a:ext cx="6520680" cy="50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295200</xdr:colOff>
      <xdr:row>43</xdr:row>
      <xdr:rowOff>104760</xdr:rowOff>
    </xdr:from>
    <xdr:to>
      <xdr:col>13</xdr:col>
      <xdr:colOff>168480</xdr:colOff>
      <xdr:row>60</xdr:row>
      <xdr:rowOff>18720</xdr:rowOff>
    </xdr:to>
    <xdr:graphicFrame>
      <xdr:nvGraphicFramePr>
        <xdr:cNvPr id="28" name="Chart 2"/>
        <xdr:cNvGraphicFramePr/>
      </xdr:nvGraphicFramePr>
      <xdr:xfrm>
        <a:off x="3771720" y="7353000"/>
        <a:ext cx="4801320" cy="2685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119520</xdr:colOff>
      <xdr:row>17</xdr:row>
      <xdr:rowOff>104760</xdr:rowOff>
    </xdr:from>
    <xdr:to>
      <xdr:col>16</xdr:col>
      <xdr:colOff>475920</xdr:colOff>
      <xdr:row>42</xdr:row>
      <xdr:rowOff>9000</xdr:rowOff>
    </xdr:to>
    <xdr:graphicFrame>
      <xdr:nvGraphicFramePr>
        <xdr:cNvPr id="29" name="Chart 3"/>
        <xdr:cNvGraphicFramePr/>
      </xdr:nvGraphicFramePr>
      <xdr:xfrm>
        <a:off x="2679120" y="3076560"/>
        <a:ext cx="10122120" cy="396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147960</xdr:colOff>
      <xdr:row>15</xdr:row>
      <xdr:rowOff>152280</xdr:rowOff>
    </xdr:from>
    <xdr:to>
      <xdr:col>13</xdr:col>
      <xdr:colOff>551880</xdr:colOff>
      <xdr:row>40</xdr:row>
      <xdr:rowOff>37800</xdr:rowOff>
    </xdr:to>
    <xdr:graphicFrame>
      <xdr:nvGraphicFramePr>
        <xdr:cNvPr id="30" name="Chart 3"/>
        <xdr:cNvGraphicFramePr/>
      </xdr:nvGraphicFramePr>
      <xdr:xfrm>
        <a:off x="2859120" y="2666880"/>
        <a:ext cx="6027480" cy="396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657360</xdr:colOff>
      <xdr:row>7</xdr:row>
      <xdr:rowOff>152280</xdr:rowOff>
    </xdr:from>
    <xdr:to>
      <xdr:col>18</xdr:col>
      <xdr:colOff>37800</xdr:colOff>
      <xdr:row>28</xdr:row>
      <xdr:rowOff>94680</xdr:rowOff>
    </xdr:to>
    <xdr:graphicFrame>
      <xdr:nvGraphicFramePr>
        <xdr:cNvPr id="31" name="Grafiek 2"/>
        <xdr:cNvGraphicFramePr/>
      </xdr:nvGraphicFramePr>
      <xdr:xfrm>
        <a:off x="8992080" y="1323720"/>
        <a:ext cx="4490280" cy="341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V5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1.71"/>
    <col collapsed="false" customWidth="true" hidden="false" outlineLevel="0" max="8" min="8" style="0" width="11.29"/>
    <col collapsed="false" customWidth="true" hidden="false" outlineLevel="0" max="9" min="9" style="0" width="13.01"/>
    <col collapsed="false" customWidth="true" hidden="false" outlineLevel="0" max="10" min="10" style="0" width="15.42"/>
    <col collapsed="false" customWidth="true" hidden="false" outlineLevel="0" max="11" min="11" style="0" width="10.99"/>
    <col collapsed="false" customWidth="true" hidden="false" outlineLevel="0" max="12" min="12" style="0" width="11.29"/>
    <col collapsed="false" customWidth="true" hidden="false" outlineLevel="0" max="15" min="15" style="0" width="2.42"/>
    <col collapsed="false" customWidth="true" hidden="false" outlineLevel="0" max="16" min="16" style="0" width="2.85"/>
    <col collapsed="false" customWidth="true" hidden="false" outlineLevel="0" max="17" min="17" style="0" width="3.99"/>
    <col collapsed="false" customWidth="true" hidden="false" outlineLevel="0" max="18" min="18" style="0" width="2.85"/>
    <col collapsed="false" customWidth="true" hidden="false" outlineLevel="0" max="19" min="19" style="0" width="1"/>
    <col collapsed="false" customWidth="true" hidden="false" outlineLevel="0" max="22" min="22" style="0" width="16.71"/>
  </cols>
  <sheetData>
    <row r="1" customFormat="false" ht="13.5" hidden="false" customHeight="false" outlineLevel="0" collapsed="false">
      <c r="B1" s="1" t="s">
        <v>0</v>
      </c>
      <c r="C1" s="2"/>
      <c r="D1" s="3"/>
      <c r="E1" s="3"/>
      <c r="F1" s="3"/>
      <c r="G1" s="3"/>
      <c r="H1" s="3"/>
      <c r="I1" s="4"/>
      <c r="J1" s="5"/>
      <c r="K1" s="5"/>
      <c r="L1" s="5"/>
      <c r="M1" s="5"/>
    </row>
    <row r="2" customFormat="false" ht="21" hidden="false" customHeight="false" outlineLevel="0" collapsed="false">
      <c r="B2" s="6" t="s">
        <v>1</v>
      </c>
      <c r="C2" s="7"/>
      <c r="D2" s="8"/>
      <c r="E2" s="9" t="s">
        <v>2</v>
      </c>
      <c r="F2" s="10"/>
      <c r="G2" s="11" t="s">
        <v>3</v>
      </c>
      <c r="H2" s="12"/>
      <c r="I2" s="13"/>
      <c r="J2" s="5"/>
      <c r="K2" s="5"/>
      <c r="L2" s="5"/>
      <c r="M2" s="5"/>
      <c r="T2" s="14" t="s">
        <v>4</v>
      </c>
      <c r="U2" s="3"/>
      <c r="V2" s="4"/>
    </row>
    <row r="3" customFormat="false" ht="13.5" hidden="false" customHeight="false" outlineLevel="0" collapsed="false">
      <c r="B3" s="15" t="s">
        <v>5</v>
      </c>
      <c r="D3" s="16" t="s">
        <v>6</v>
      </c>
      <c r="E3" s="15" t="n">
        <v>0</v>
      </c>
      <c r="F3" s="17" t="s">
        <v>7</v>
      </c>
      <c r="G3" s="0" t="s">
        <v>8</v>
      </c>
      <c r="J3" s="5"/>
      <c r="K3" s="5"/>
      <c r="L3" s="5"/>
      <c r="M3" s="5"/>
    </row>
    <row r="4" customFormat="false" ht="15.75" hidden="false" customHeight="false" outlineLevel="0" collapsed="false">
      <c r="B4" s="15" t="s">
        <v>9</v>
      </c>
      <c r="D4" s="18" t="s">
        <v>10</v>
      </c>
      <c r="E4" s="19" t="n">
        <v>10</v>
      </c>
      <c r="F4" s="20"/>
      <c r="G4" s="21" t="s">
        <v>11</v>
      </c>
      <c r="J4" s="5"/>
      <c r="K4" s="5"/>
      <c r="L4" s="5"/>
      <c r="M4" s="5"/>
      <c r="T4" s="22" t="s">
        <v>12</v>
      </c>
      <c r="U4" s="23"/>
      <c r="V4" s="24"/>
    </row>
    <row r="5" customFormat="false" ht="16.5" hidden="false" customHeight="false" outlineLevel="0" collapsed="false">
      <c r="B5" s="15" t="s">
        <v>13</v>
      </c>
      <c r="D5" s="25" t="s">
        <v>14</v>
      </c>
      <c r="E5" s="26" t="n">
        <v>200</v>
      </c>
      <c r="F5" s="20" t="s">
        <v>15</v>
      </c>
      <c r="G5" s="27" t="s">
        <v>16</v>
      </c>
      <c r="J5" s="5"/>
      <c r="K5" s="5"/>
      <c r="L5" s="5"/>
      <c r="M5" s="5"/>
      <c r="T5" s="28" t="s">
        <v>17</v>
      </c>
      <c r="U5" s="29"/>
      <c r="V5" s="30"/>
    </row>
    <row r="6" customFormat="false" ht="18.75" hidden="false" customHeight="false" outlineLevel="0" collapsed="false">
      <c r="B6" s="5" t="s">
        <v>18</v>
      </c>
      <c r="D6" s="25" t="s">
        <v>19</v>
      </c>
      <c r="E6" s="31" t="n">
        <f aca="false">+E8-E5</f>
        <v>19800</v>
      </c>
      <c r="F6" s="5" t="s">
        <v>15</v>
      </c>
      <c r="G6" s="32" t="s">
        <v>20</v>
      </c>
      <c r="H6" s="3"/>
      <c r="I6" s="4"/>
      <c r="J6" s="5"/>
      <c r="K6" s="5"/>
      <c r="L6" s="5"/>
      <c r="M6" s="5"/>
      <c r="T6" s="28" t="s">
        <v>21</v>
      </c>
      <c r="U6" s="29"/>
      <c r="V6" s="30"/>
    </row>
    <row r="7" customFormat="false" ht="16.5" hidden="false" customHeight="false" outlineLevel="0" collapsed="false">
      <c r="B7" s="5" t="s">
        <v>22</v>
      </c>
      <c r="D7" s="18" t="s">
        <v>23</v>
      </c>
      <c r="E7" s="33" t="n">
        <v>400</v>
      </c>
      <c r="F7" s="17" t="s">
        <v>24</v>
      </c>
      <c r="J7" s="5"/>
      <c r="K7" s="5"/>
      <c r="L7" s="5"/>
      <c r="M7" s="5"/>
      <c r="T7" s="28" t="s">
        <v>25</v>
      </c>
      <c r="U7" s="29"/>
      <c r="V7" s="30"/>
    </row>
    <row r="8" customFormat="false" ht="15.75" hidden="false" customHeight="false" outlineLevel="0" collapsed="false">
      <c r="B8" s="5" t="s">
        <v>26</v>
      </c>
      <c r="D8" s="18" t="s">
        <v>27</v>
      </c>
      <c r="E8" s="31" t="n">
        <v>20000</v>
      </c>
      <c r="F8" s="20" t="s">
        <v>15</v>
      </c>
      <c r="G8" s="5" t="s">
        <v>28</v>
      </c>
      <c r="J8" s="5"/>
      <c r="K8" s="5"/>
      <c r="L8" s="5"/>
      <c r="M8" s="5"/>
      <c r="T8" s="28" t="s">
        <v>29</v>
      </c>
      <c r="U8" s="29"/>
      <c r="V8" s="30"/>
    </row>
    <row r="9" customFormat="false" ht="16.5" hidden="false" customHeight="false" outlineLevel="0" collapsed="false">
      <c r="C9" s="34"/>
      <c r="D9" s="20"/>
      <c r="E9" s="15"/>
      <c r="F9" s="20"/>
      <c r="J9" s="5"/>
      <c r="K9" s="5"/>
      <c r="L9" s="5"/>
      <c r="M9" s="5"/>
      <c r="T9" s="28" t="s">
        <v>30</v>
      </c>
      <c r="U9" s="29"/>
      <c r="V9" s="30"/>
    </row>
    <row r="10" customFormat="false" ht="16.5" hidden="false" customHeight="false" outlineLevel="0" collapsed="false">
      <c r="B10" s="35" t="s">
        <v>31</v>
      </c>
      <c r="C10" s="3"/>
      <c r="D10" s="3"/>
      <c r="E10" s="3"/>
      <c r="F10" s="3"/>
      <c r="G10" s="3"/>
      <c r="H10" s="3"/>
      <c r="I10" s="4"/>
      <c r="J10" s="5"/>
      <c r="K10" s="5"/>
      <c r="L10" s="5"/>
      <c r="M10" s="5"/>
      <c r="T10" s="28" t="s">
        <v>32</v>
      </c>
      <c r="U10" s="29"/>
      <c r="V10" s="30"/>
    </row>
    <row r="11" customFormat="false" ht="16.5" hidden="false" customHeight="false" outlineLevel="0" collapsed="false">
      <c r="B11" s="36" t="s">
        <v>33</v>
      </c>
      <c r="C11" s="37" t="s">
        <v>19</v>
      </c>
      <c r="D11" s="38" t="s">
        <v>14</v>
      </c>
      <c r="E11" s="39" t="s">
        <v>34</v>
      </c>
      <c r="F11" s="40" t="s">
        <v>35</v>
      </c>
      <c r="T11" s="28" t="s">
        <v>36</v>
      </c>
      <c r="U11" s="29"/>
      <c r="V11" s="30"/>
    </row>
    <row r="12" customFormat="false" ht="16.5" hidden="false" customHeight="false" outlineLevel="0" collapsed="false">
      <c r="B12" s="41" t="n">
        <f aca="false">$E$3</f>
        <v>0</v>
      </c>
      <c r="C12" s="42" t="n">
        <f aca="false">+E6</f>
        <v>19800</v>
      </c>
      <c r="D12" s="43" t="n">
        <f aca="false">+E5</f>
        <v>200</v>
      </c>
      <c r="E12" s="44" t="n">
        <f aca="false">+(D12/E$8)*100</f>
        <v>1</v>
      </c>
      <c r="T12" s="45" t="s">
        <v>37</v>
      </c>
      <c r="U12" s="46"/>
      <c r="V12" s="47"/>
    </row>
    <row r="13" customFormat="false" ht="13.5" hidden="false" customHeight="false" outlineLevel="0" collapsed="false">
      <c r="B13" s="48" t="n">
        <f aca="false">B12+E$4</f>
        <v>10</v>
      </c>
      <c r="C13" s="49" t="n">
        <f aca="false">C12+E$7*E$4-E$7*E$4*C12/E$8</f>
        <v>19840</v>
      </c>
      <c r="D13" s="50" t="n">
        <f aca="false">D12-E$7*E$4*D12/E$8</f>
        <v>160</v>
      </c>
      <c r="E13" s="51" t="n">
        <f aca="false">+(D13/E$8)*100</f>
        <v>0.8</v>
      </c>
      <c r="F13" s="52" t="n">
        <f aca="false">+E13/E12</f>
        <v>0.8</v>
      </c>
    </row>
    <row r="14" customFormat="false" ht="21" hidden="false" customHeight="false" outlineLevel="0" collapsed="false">
      <c r="B14" s="41" t="n">
        <f aca="false">B13+E$4</f>
        <v>20</v>
      </c>
      <c r="C14" s="42" t="n">
        <f aca="false">C13+E$7*E$4-E$7*E$4*C13/E$8</f>
        <v>19872</v>
      </c>
      <c r="D14" s="43" t="n">
        <f aca="false">D13-E$7*E$4*D13/E$8</f>
        <v>128</v>
      </c>
      <c r="E14" s="44" t="n">
        <f aca="false">+(D14/E$8)*100</f>
        <v>0.64</v>
      </c>
      <c r="F14" s="53" t="n">
        <f aca="false">+E14/E13</f>
        <v>0.8</v>
      </c>
      <c r="T14" s="14" t="s">
        <v>38</v>
      </c>
      <c r="U14" s="54"/>
      <c r="V14" s="55"/>
    </row>
    <row r="15" customFormat="false" ht="13.5" hidden="false" customHeight="false" outlineLevel="0" collapsed="false">
      <c r="B15" s="41" t="n">
        <f aca="false">B14+E$4</f>
        <v>30</v>
      </c>
      <c r="C15" s="42" t="n">
        <f aca="false">C14+E$7*E$4-E$7*E$4*C14/E$8</f>
        <v>19897.6</v>
      </c>
      <c r="D15" s="43" t="n">
        <f aca="false">D14-E$7*E$4*D14/E$8</f>
        <v>102.4</v>
      </c>
      <c r="E15" s="44" t="n">
        <f aca="false">+(D15/E$8)*100</f>
        <v>0.512</v>
      </c>
      <c r="F15" s="53" t="n">
        <f aca="false">+E15/E14</f>
        <v>0.8</v>
      </c>
    </row>
    <row r="16" customFormat="false" ht="15.75" hidden="false" customHeight="false" outlineLevel="0" collapsed="false">
      <c r="B16" s="41" t="n">
        <f aca="false">B15+E$4</f>
        <v>40</v>
      </c>
      <c r="C16" s="42" t="n">
        <f aca="false">C15+E$7*E$4-E$7*E$4*C15/E$8</f>
        <v>19918.08</v>
      </c>
      <c r="D16" s="43" t="n">
        <f aca="false">D15-E$7*E$4*D15/E$8</f>
        <v>81.92</v>
      </c>
      <c r="E16" s="44" t="n">
        <f aca="false">+(D16/E$8)*100</f>
        <v>0.4096</v>
      </c>
      <c r="F16" s="53" t="n">
        <f aca="false">+E16/E15</f>
        <v>0.8</v>
      </c>
      <c r="T16" s="22" t="s">
        <v>39</v>
      </c>
      <c r="U16" s="23"/>
      <c r="V16" s="24"/>
    </row>
    <row r="17" customFormat="false" ht="15.75" hidden="false" customHeight="false" outlineLevel="0" collapsed="false">
      <c r="B17" s="41" t="n">
        <f aca="false">B16+E$4</f>
        <v>50</v>
      </c>
      <c r="C17" s="42" t="n">
        <f aca="false">C16+E$7*E$4-E$7*E$4*C16/E$8</f>
        <v>19934.464</v>
      </c>
      <c r="D17" s="43" t="n">
        <f aca="false">D16-E$7*E$4*D16/E$8</f>
        <v>65.536</v>
      </c>
      <c r="E17" s="44" t="n">
        <f aca="false">+(D17/E$8)*100</f>
        <v>0.32768</v>
      </c>
      <c r="F17" s="53" t="n">
        <f aca="false">+E17/E16</f>
        <v>0.8</v>
      </c>
      <c r="T17" s="28" t="s">
        <v>40</v>
      </c>
      <c r="U17" s="29"/>
      <c r="V17" s="30"/>
    </row>
    <row r="18" customFormat="false" ht="15.75" hidden="false" customHeight="false" outlineLevel="0" collapsed="false">
      <c r="B18" s="41" t="n">
        <f aca="false">B17+E$4</f>
        <v>60</v>
      </c>
      <c r="C18" s="42" t="n">
        <f aca="false">C17+E$7*E$4-E$7*E$4*C17/E$8</f>
        <v>19947.5712</v>
      </c>
      <c r="D18" s="43" t="n">
        <f aca="false">D17-E$7*E$4*D17/E$8</f>
        <v>52.4288</v>
      </c>
      <c r="E18" s="44" t="n">
        <f aca="false">+(D18/E$8)*100</f>
        <v>0.262144</v>
      </c>
      <c r="F18" s="53" t="n">
        <f aca="false">+E18/E17</f>
        <v>0.8</v>
      </c>
      <c r="T18" s="28" t="s">
        <v>41</v>
      </c>
      <c r="U18" s="29"/>
      <c r="V18" s="30"/>
    </row>
    <row r="19" customFormat="false" ht="15.75" hidden="false" customHeight="false" outlineLevel="0" collapsed="false">
      <c r="B19" s="41" t="n">
        <f aca="false">B18+E$4</f>
        <v>70</v>
      </c>
      <c r="C19" s="42" t="n">
        <f aca="false">C18+E$7*E$4-E$7*E$4*C18/E$8</f>
        <v>19958.05696</v>
      </c>
      <c r="D19" s="43" t="n">
        <f aca="false">D18-E$7*E$4*D18/E$8</f>
        <v>41.94304</v>
      </c>
      <c r="E19" s="44" t="n">
        <f aca="false">+(D19/E$8)*100</f>
        <v>0.2097152</v>
      </c>
      <c r="F19" s="53" t="n">
        <f aca="false">+E19/E18</f>
        <v>0.8</v>
      </c>
      <c r="T19" s="28" t="s">
        <v>42</v>
      </c>
      <c r="U19" s="29"/>
      <c r="V19" s="30"/>
    </row>
    <row r="20" customFormat="false" ht="16.5" hidden="false" customHeight="false" outlineLevel="0" collapsed="false">
      <c r="B20" s="41" t="n">
        <f aca="false">B19+E$4</f>
        <v>80</v>
      </c>
      <c r="C20" s="42" t="n">
        <f aca="false">C19+E$7*E$4-E$7*E$4*C19/E$8</f>
        <v>19966.445568</v>
      </c>
      <c r="D20" s="43" t="n">
        <f aca="false">D19-E$7*E$4*D19/E$8</f>
        <v>33.554432</v>
      </c>
      <c r="E20" s="44" t="n">
        <f aca="false">+(D20/E$8)*100</f>
        <v>0.16777216</v>
      </c>
      <c r="F20" s="53" t="n">
        <f aca="false">+E20/E19</f>
        <v>0.8</v>
      </c>
      <c r="T20" s="45" t="s">
        <v>43</v>
      </c>
      <c r="U20" s="46"/>
      <c r="V20" s="47"/>
    </row>
    <row r="21" customFormat="false" ht="13.5" hidden="false" customHeight="false" outlineLevel="0" collapsed="false">
      <c r="B21" s="41" t="n">
        <f aca="false">B20+E$4</f>
        <v>90</v>
      </c>
      <c r="C21" s="42" t="n">
        <f aca="false">C20+E$7*E$4-E$7*E$4*C20/E$8</f>
        <v>19973.1564544</v>
      </c>
      <c r="D21" s="43" t="n">
        <f aca="false">D20-E$7*E$4*D20/E$8</f>
        <v>26.8435456</v>
      </c>
      <c r="E21" s="44" t="n">
        <f aca="false">+(D21/E$8)*100</f>
        <v>0.134217728</v>
      </c>
      <c r="F21" s="53" t="n">
        <f aca="false">+E21/E20</f>
        <v>0.8</v>
      </c>
    </row>
    <row r="22" customFormat="false" ht="15.75" hidden="false" customHeight="false" outlineLevel="0" collapsed="false">
      <c r="B22" s="41" t="n">
        <f aca="false">B21+E$4</f>
        <v>100</v>
      </c>
      <c r="C22" s="42" t="n">
        <f aca="false">C21+E$7*E$4-E$7*E$4*C21/E$8</f>
        <v>19978.52516352</v>
      </c>
      <c r="D22" s="43" t="n">
        <f aca="false">D21-E$7*E$4*D21/E$8</f>
        <v>21.47483648</v>
      </c>
      <c r="E22" s="44" t="n">
        <f aca="false">+(D22/E$8)*100</f>
        <v>0.1073741824</v>
      </c>
      <c r="F22" s="53" t="n">
        <f aca="false">+E22/E21</f>
        <v>0.8</v>
      </c>
      <c r="T22" s="22" t="s">
        <v>44</v>
      </c>
      <c r="U22" s="23"/>
      <c r="V22" s="24"/>
    </row>
    <row r="23" customFormat="false" ht="15.75" hidden="false" customHeight="false" outlineLevel="0" collapsed="false">
      <c r="B23" s="41" t="n">
        <f aca="false">B22+E$4</f>
        <v>110</v>
      </c>
      <c r="C23" s="42" t="n">
        <f aca="false">C22+E$7*E$4-E$7*E$4*C22/E$8</f>
        <v>19982.820130816</v>
      </c>
      <c r="D23" s="43" t="n">
        <f aca="false">D22-E$7*E$4*D22/E$8</f>
        <v>17.179869184</v>
      </c>
      <c r="E23" s="44" t="n">
        <f aca="false">+(D23/E$8)*100</f>
        <v>0.08589934592</v>
      </c>
      <c r="F23" s="53" t="n">
        <f aca="false">+E23/E22</f>
        <v>0.8</v>
      </c>
      <c r="T23" s="28" t="s">
        <v>45</v>
      </c>
      <c r="U23" s="29"/>
      <c r="V23" s="30"/>
    </row>
    <row r="24" customFormat="false" ht="16.5" hidden="false" customHeight="false" outlineLevel="0" collapsed="false">
      <c r="B24" s="41" t="n">
        <f aca="false">B23+E$4</f>
        <v>120</v>
      </c>
      <c r="C24" s="42" t="n">
        <f aca="false">C23+E$7*E$4-E$7*E$4*C23/E$8</f>
        <v>19986.2561046528</v>
      </c>
      <c r="D24" s="43" t="n">
        <f aca="false">D23-E$7*E$4*D23/E$8</f>
        <v>13.7438953472</v>
      </c>
      <c r="E24" s="44" t="n">
        <f aca="false">+(D24/E$8)*100</f>
        <v>0.068719476736</v>
      </c>
      <c r="F24" s="53" t="n">
        <f aca="false">+E24/E23</f>
        <v>0.8</v>
      </c>
      <c r="T24" s="45" t="s">
        <v>46</v>
      </c>
      <c r="U24" s="46"/>
      <c r="V24" s="47"/>
    </row>
    <row r="25" customFormat="false" ht="12.75" hidden="false" customHeight="false" outlineLevel="0" collapsed="false">
      <c r="B25" s="41" t="n">
        <f aca="false">B24+E$4</f>
        <v>130</v>
      </c>
      <c r="C25" s="42" t="n">
        <f aca="false">C24+E$7*E$4-E$7*E$4*C24/E$8</f>
        <v>19989.0048837222</v>
      </c>
      <c r="D25" s="43" t="n">
        <f aca="false">D24-E$7*E$4*D24/E$8</f>
        <v>10.99511627776</v>
      </c>
      <c r="E25" s="44" t="n">
        <f aca="false">+(D25/E$8)*100</f>
        <v>0.0549755813888</v>
      </c>
      <c r="F25" s="53" t="n">
        <f aca="false">+E25/E24</f>
        <v>0.8</v>
      </c>
    </row>
    <row r="26" customFormat="false" ht="12.75" hidden="false" customHeight="false" outlineLevel="0" collapsed="false">
      <c r="B26" s="41" t="n">
        <f aca="false">B25+E$4</f>
        <v>140</v>
      </c>
      <c r="C26" s="42" t="n">
        <f aca="false">C25+E$7*E$4-E$7*E$4*C25/E$8</f>
        <v>19991.2039069778</v>
      </c>
      <c r="D26" s="43" t="n">
        <f aca="false">D25-E$7*E$4*D25/E$8</f>
        <v>8.796093022208</v>
      </c>
      <c r="E26" s="44" t="n">
        <f aca="false">+(D26/E$8)*100</f>
        <v>0.04398046511104</v>
      </c>
      <c r="F26" s="53" t="n">
        <f aca="false">+E26/E25</f>
        <v>0.8</v>
      </c>
    </row>
    <row r="27" customFormat="false" ht="12.75" hidden="false" customHeight="false" outlineLevel="0" collapsed="false">
      <c r="B27" s="41" t="n">
        <f aca="false">B26+E$4</f>
        <v>150</v>
      </c>
      <c r="C27" s="42" t="n">
        <f aca="false">C26+E$7*E$4-E$7*E$4*C26/E$8</f>
        <v>19992.9631255822</v>
      </c>
      <c r="D27" s="43" t="n">
        <f aca="false">D26-E$7*E$4*D26/E$8</f>
        <v>7.0368744177664</v>
      </c>
      <c r="E27" s="44" t="n">
        <f aca="false">+(D27/E$8)*100</f>
        <v>0.035184372088832</v>
      </c>
      <c r="F27" s="53" t="n">
        <f aca="false">+E27/E26</f>
        <v>0.8</v>
      </c>
    </row>
    <row r="28" customFormat="false" ht="12.75" hidden="false" customHeight="false" outlineLevel="0" collapsed="false">
      <c r="B28" s="41" t="n">
        <f aca="false">B27+E$4</f>
        <v>160</v>
      </c>
      <c r="C28" s="42" t="n">
        <f aca="false">C27+E$7*E$4-E$7*E$4*C27/E$8</f>
        <v>19994.3705004658</v>
      </c>
      <c r="D28" s="43" t="n">
        <f aca="false">D27-E$7*E$4*D27/E$8</f>
        <v>5.62949953421312</v>
      </c>
      <c r="E28" s="44" t="n">
        <f aca="false">+(D28/E$8)*100</f>
        <v>0.0281474976710656</v>
      </c>
      <c r="F28" s="53" t="n">
        <f aca="false">+E28/E27</f>
        <v>0.8</v>
      </c>
    </row>
    <row r="29" customFormat="false" ht="12.75" hidden="false" customHeight="false" outlineLevel="0" collapsed="false">
      <c r="B29" s="41" t="n">
        <f aca="false">B28+E$4</f>
        <v>170</v>
      </c>
      <c r="C29" s="42" t="n">
        <f aca="false">C28+E$7*E$4-E$7*E$4*C28/E$8</f>
        <v>19995.4964003726</v>
      </c>
      <c r="D29" s="43" t="n">
        <f aca="false">D28-E$7*E$4*D28/E$8</f>
        <v>4.5035996273705</v>
      </c>
      <c r="E29" s="44" t="n">
        <f aca="false">+(D29/E$8)*100</f>
        <v>0.0225179981368525</v>
      </c>
      <c r="F29" s="53" t="n">
        <f aca="false">+E29/E28</f>
        <v>0.8</v>
      </c>
      <c r="L29" s="0" t="s">
        <v>47</v>
      </c>
    </row>
    <row r="30" customFormat="false" ht="12.75" hidden="false" customHeight="false" outlineLevel="0" collapsed="false">
      <c r="B30" s="41" t="n">
        <f aca="false">B29+E$4</f>
        <v>180</v>
      </c>
      <c r="C30" s="42" t="n">
        <f aca="false">C29+E$7*E$4-E$7*E$4*C29/E$8</f>
        <v>19996.3971202981</v>
      </c>
      <c r="D30" s="43" t="n">
        <f aca="false">D29-E$7*E$4*D29/E$8</f>
        <v>3.6028797018964</v>
      </c>
      <c r="E30" s="44" t="n">
        <f aca="false">+(D30/E$8)*100</f>
        <v>0.018014398509482</v>
      </c>
      <c r="F30" s="53" t="n">
        <f aca="false">+E30/E29</f>
        <v>0.8</v>
      </c>
    </row>
    <row r="31" customFormat="false" ht="12.75" hidden="false" customHeight="false" outlineLevel="0" collapsed="false">
      <c r="B31" s="41" t="n">
        <f aca="false">B30+E$4</f>
        <v>190</v>
      </c>
      <c r="C31" s="42" t="n">
        <f aca="false">C30+E$7*E$4-E$7*E$4*C30/E$8</f>
        <v>19997.1176962385</v>
      </c>
      <c r="D31" s="43" t="n">
        <f aca="false">D30-E$7*E$4*D30/E$8</f>
        <v>2.88230376151712</v>
      </c>
      <c r="E31" s="44" t="n">
        <f aca="false">+(D31/E$8)*100</f>
        <v>0.0144115188075856</v>
      </c>
      <c r="F31" s="53" t="n">
        <f aca="false">+E31/E30</f>
        <v>0.8</v>
      </c>
    </row>
    <row r="32" customFormat="false" ht="12.75" hidden="false" customHeight="false" outlineLevel="0" collapsed="false">
      <c r="B32" s="41" t="n">
        <f aca="false">B31+E$4</f>
        <v>200</v>
      </c>
      <c r="C32" s="42" t="n">
        <f aca="false">C31+E$7*E$4-E$7*E$4*C31/E$8</f>
        <v>19997.6941569908</v>
      </c>
      <c r="D32" s="43" t="n">
        <f aca="false">D31-E$7*E$4*D31/E$8</f>
        <v>2.30584300921369</v>
      </c>
      <c r="E32" s="44" t="n">
        <f aca="false">+(D32/E$8)*100</f>
        <v>0.0115292150460685</v>
      </c>
      <c r="F32" s="53" t="n">
        <f aca="false">+E32/E31</f>
        <v>0.8</v>
      </c>
    </row>
    <row r="33" customFormat="false" ht="12.75" hidden="false" customHeight="false" outlineLevel="0" collapsed="false">
      <c r="B33" s="41" t="n">
        <f aca="false">B32+E$4</f>
        <v>210</v>
      </c>
      <c r="C33" s="42" t="n">
        <f aca="false">C32+E$7*E$4-E$7*E$4*C32/E$8</f>
        <v>19998.1553255926</v>
      </c>
      <c r="D33" s="43" t="n">
        <f aca="false">D32-E$7*E$4*D32/E$8</f>
        <v>1.84467440737096</v>
      </c>
      <c r="E33" s="44" t="n">
        <f aca="false">+(D33/E$8)*100</f>
        <v>0.00922337203685478</v>
      </c>
      <c r="F33" s="53" t="n">
        <f aca="false">+E33/E32</f>
        <v>0.8</v>
      </c>
    </row>
    <row r="34" customFormat="false" ht="13.5" hidden="false" customHeight="false" outlineLevel="0" collapsed="false">
      <c r="B34" s="41" t="n">
        <f aca="false">B33+E$4</f>
        <v>220</v>
      </c>
      <c r="C34" s="42" t="n">
        <f aca="false">C33+E$7*E$4-E$7*E$4*C33/E$8</f>
        <v>19998.5242604741</v>
      </c>
      <c r="D34" s="43" t="n">
        <f aca="false">D33-E$7*E$4*D33/E$8</f>
        <v>1.47573952589676</v>
      </c>
      <c r="E34" s="44" t="n">
        <f aca="false">+(D34/E$8)*100</f>
        <v>0.00737869762948382</v>
      </c>
      <c r="F34" s="53" t="n">
        <f aca="false">+E34/E33</f>
        <v>0.8</v>
      </c>
    </row>
    <row r="35" customFormat="false" ht="20.25" hidden="false" customHeight="false" outlineLevel="0" collapsed="false">
      <c r="B35" s="41" t="n">
        <f aca="false">B34+E$4</f>
        <v>230</v>
      </c>
      <c r="C35" s="42" t="n">
        <f aca="false">C34+E$7*E$4-E$7*E$4*C34/E$8</f>
        <v>19998.8194083793</v>
      </c>
      <c r="D35" s="43" t="n">
        <f aca="false">D34-E$7*E$4*D34/E$8</f>
        <v>1.18059162071741</v>
      </c>
      <c r="E35" s="44" t="n">
        <f aca="false">+(D35/E$8)*100</f>
        <v>0.00590295810358706</v>
      </c>
      <c r="F35" s="53" t="n">
        <f aca="false">+E35/E34</f>
        <v>0.8</v>
      </c>
      <c r="G35" s="56" t="s">
        <v>48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4"/>
    </row>
    <row r="36" customFormat="false" ht="12.75" hidden="false" customHeight="false" outlineLevel="0" collapsed="false">
      <c r="B36" s="41" t="n">
        <f aca="false">B35+E$4</f>
        <v>240</v>
      </c>
      <c r="C36" s="42" t="n">
        <f aca="false">C35+E$7*E$4-E$7*E$4*C35/E$8</f>
        <v>19999.0555267034</v>
      </c>
      <c r="D36" s="43" t="n">
        <f aca="false">D35-E$7*E$4*D35/E$8</f>
        <v>0.944473296573929</v>
      </c>
      <c r="E36" s="44" t="n">
        <f aca="false">+(D36/E$8)*100</f>
        <v>0.00472236648286965</v>
      </c>
      <c r="F36" s="53" t="n">
        <f aca="false">+E36/E35</f>
        <v>0.8</v>
      </c>
      <c r="G36" s="5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</row>
    <row r="37" customFormat="false" ht="15" hidden="false" customHeight="false" outlineLevel="0" collapsed="false">
      <c r="B37" s="41" t="n">
        <f aca="false">B36+E$4</f>
        <v>250</v>
      </c>
      <c r="C37" s="42" t="n">
        <f aca="false">C36+E$7*E$4-E$7*E$4*C36/E$8</f>
        <v>19999.2444213627</v>
      </c>
      <c r="D37" s="43" t="n">
        <f aca="false">D36-E$7*E$4*D36/E$8</f>
        <v>0.755578637259143</v>
      </c>
      <c r="E37" s="44" t="n">
        <f aca="false">+(D37/E$8)*100</f>
        <v>0.00377789318629572</v>
      </c>
      <c r="F37" s="53" t="n">
        <f aca="false">+E37/E36</f>
        <v>0.8</v>
      </c>
      <c r="G37" s="58" t="s">
        <v>49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</row>
    <row r="38" customFormat="false" ht="15.75" hidden="false" customHeight="false" outlineLevel="0" collapsed="false">
      <c r="B38" s="41" t="n">
        <f aca="false">B37+E$4</f>
        <v>260</v>
      </c>
      <c r="C38" s="42" t="n">
        <f aca="false">C37+E$7*E$4-E$7*E$4*C37/E$8</f>
        <v>19999.3955370902</v>
      </c>
      <c r="D38" s="43" t="n">
        <f aca="false">D37-E$7*E$4*D37/E$8</f>
        <v>0.604462909807315</v>
      </c>
      <c r="E38" s="44" t="n">
        <f aca="false">+(D38/E$8)*100</f>
        <v>0.00302231454903657</v>
      </c>
      <c r="F38" s="53" t="n">
        <f aca="false">+E38/E37</f>
        <v>0.8</v>
      </c>
      <c r="G38" s="59" t="s">
        <v>50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</row>
    <row r="39" customFormat="false" ht="12.75" hidden="false" customHeight="false" outlineLevel="0" collapsed="false">
      <c r="B39" s="41" t="n">
        <f aca="false">B38+E$4</f>
        <v>270</v>
      </c>
      <c r="C39" s="42" t="n">
        <f aca="false">C38+E$7*E$4-E$7*E$4*C38/E$8</f>
        <v>19999.5164296722</v>
      </c>
      <c r="D39" s="43" t="n">
        <f aca="false">D38-E$7*E$4*D38/E$8</f>
        <v>0.483570327845852</v>
      </c>
      <c r="E39" s="44" t="n">
        <f aca="false">+(D39/E$8)*100</f>
        <v>0.00241785163922926</v>
      </c>
      <c r="F39" s="53" t="n">
        <f aca="false">+E39/E38</f>
        <v>0.8</v>
      </c>
    </row>
    <row r="40" customFormat="false" ht="13.5" hidden="false" customHeight="false" outlineLevel="0" collapsed="false">
      <c r="B40" s="41" t="n">
        <f aca="false">B39+E$4</f>
        <v>280</v>
      </c>
      <c r="C40" s="42" t="n">
        <f aca="false">C39+E$7*E$4-E$7*E$4*C39/E$8</f>
        <v>19999.6131437377</v>
      </c>
      <c r="D40" s="43" t="n">
        <f aca="false">D39-E$7*E$4*D39/E$8</f>
        <v>0.386856262276681</v>
      </c>
      <c r="E40" s="44" t="n">
        <f aca="false">+(D40/E$8)*100</f>
        <v>0.00193428131138341</v>
      </c>
      <c r="F40" s="53" t="n">
        <f aca="false">+E40/E39</f>
        <v>0.8</v>
      </c>
    </row>
    <row r="41" customFormat="false" ht="21" hidden="false" customHeight="false" outlineLevel="0" collapsed="false">
      <c r="B41" s="41" t="n">
        <f aca="false">B40+E$4</f>
        <v>290</v>
      </c>
      <c r="C41" s="42" t="n">
        <f aca="false">C40+E$7*E$4-E$7*E$4*C40/E$8</f>
        <v>19999.6905149902</v>
      </c>
      <c r="D41" s="43" t="n">
        <f aca="false">D40-E$7*E$4*D40/E$8</f>
        <v>0.309485009821345</v>
      </c>
      <c r="E41" s="44" t="n">
        <f aca="false">+(D41/E$8)*100</f>
        <v>0.00154742504910673</v>
      </c>
      <c r="F41" s="53" t="n">
        <f aca="false">+E41/E40</f>
        <v>0.8</v>
      </c>
      <c r="G41" s="60" t="s">
        <v>51</v>
      </c>
      <c r="H41" s="61"/>
      <c r="I41" s="61"/>
      <c r="J41" s="61"/>
      <c r="K41" s="62"/>
    </row>
    <row r="42" customFormat="false" ht="15" hidden="false" customHeight="false" outlineLevel="0" collapsed="false">
      <c r="B42" s="41" t="n">
        <f aca="false">B41+E$4</f>
        <v>300</v>
      </c>
      <c r="C42" s="42" t="n">
        <f aca="false">C41+E$7*E$4-E$7*E$4*C41/E$8</f>
        <v>19999.7524119921</v>
      </c>
      <c r="D42" s="43" t="n">
        <f aca="false">D41-E$7*E$4*D41/E$8</f>
        <v>0.247588007857076</v>
      </c>
      <c r="E42" s="44" t="n">
        <f aca="false">+(D42/E$8)*100</f>
        <v>0.00123794003928538</v>
      </c>
      <c r="F42" s="53" t="n">
        <f aca="false">+E42/E41</f>
        <v>0.8</v>
      </c>
      <c r="G42" s="63"/>
      <c r="H42" s="64"/>
      <c r="I42" s="64"/>
      <c r="J42" s="64"/>
      <c r="K42" s="65"/>
      <c r="M42" s="66" t="s">
        <v>52</v>
      </c>
      <c r="N42" s="23"/>
      <c r="O42" s="23"/>
      <c r="P42" s="23"/>
      <c r="Q42" s="23"/>
      <c r="R42" s="23"/>
      <c r="S42" s="23"/>
      <c r="T42" s="23"/>
      <c r="U42" s="23"/>
      <c r="V42" s="24"/>
    </row>
    <row r="43" customFormat="false" ht="15" hidden="false" customHeight="false" outlineLevel="0" collapsed="false">
      <c r="B43" s="41" t="n">
        <f aca="false">B42+E$4</f>
        <v>310</v>
      </c>
      <c r="C43" s="42" t="n">
        <f aca="false">C42+E$7*E$4-E$7*E$4*C42/E$8</f>
        <v>19999.8019295937</v>
      </c>
      <c r="D43" s="43" t="n">
        <f aca="false">D42-E$7*E$4*D42/E$8</f>
        <v>0.198070406285661</v>
      </c>
      <c r="E43" s="44" t="n">
        <f aca="false">+(D43/E$8)*100</f>
        <v>0.000990352031428304</v>
      </c>
      <c r="F43" s="53" t="n">
        <f aca="false">+E43/E42</f>
        <v>0.8</v>
      </c>
      <c r="G43" s="67" t="s">
        <v>33</v>
      </c>
      <c r="H43" s="68" t="s">
        <v>19</v>
      </c>
      <c r="I43" s="68" t="s">
        <v>14</v>
      </c>
      <c r="J43" s="68" t="s">
        <v>34</v>
      </c>
      <c r="K43" s="69" t="s">
        <v>35</v>
      </c>
      <c r="M43" s="63" t="s">
        <v>53</v>
      </c>
      <c r="N43" s="29"/>
      <c r="O43" s="29"/>
      <c r="P43" s="29"/>
      <c r="Q43" s="29"/>
      <c r="R43" s="29"/>
      <c r="S43" s="29"/>
      <c r="T43" s="29"/>
      <c r="U43" s="29"/>
      <c r="V43" s="30"/>
    </row>
    <row r="44" customFormat="false" ht="15" hidden="false" customHeight="false" outlineLevel="0" collapsed="false">
      <c r="B44" s="41" t="n">
        <f aca="false">B43+E$4</f>
        <v>320</v>
      </c>
      <c r="C44" s="42" t="n">
        <f aca="false">C43+E$7*E$4-E$7*E$4*C43/E$8</f>
        <v>19999.841543675</v>
      </c>
      <c r="D44" s="43" t="n">
        <f aca="false">D43-E$7*E$4*D43/E$8</f>
        <v>0.158456325028529</v>
      </c>
      <c r="E44" s="44" t="n">
        <f aca="false">+(D44/E$8)*100</f>
        <v>0.000792281625142644</v>
      </c>
      <c r="F44" s="53" t="n">
        <f aca="false">+E44/E43</f>
        <v>0.8</v>
      </c>
      <c r="G44" s="70" t="n">
        <f aca="false">+B13</f>
        <v>10</v>
      </c>
      <c r="H44" s="71" t="n">
        <f aca="false">+C13</f>
        <v>19840</v>
      </c>
      <c r="I44" s="71" t="n">
        <f aca="false">+D13</f>
        <v>160</v>
      </c>
      <c r="J44" s="71" t="n">
        <f aca="false">+E13</f>
        <v>0.8</v>
      </c>
      <c r="K44" s="72" t="n">
        <f aca="false">+F13</f>
        <v>0.8</v>
      </c>
      <c r="M44" s="63"/>
      <c r="N44" s="29"/>
      <c r="O44" s="29"/>
      <c r="P44" s="29"/>
      <c r="Q44" s="29"/>
      <c r="R44" s="29"/>
      <c r="S44" s="29"/>
      <c r="T44" s="29"/>
      <c r="U44" s="29"/>
      <c r="V44" s="30"/>
    </row>
    <row r="45" customFormat="false" ht="15" hidden="false" customHeight="false" outlineLevel="0" collapsed="false">
      <c r="B45" s="41" t="n">
        <f aca="false">B44+E$4</f>
        <v>330</v>
      </c>
      <c r="C45" s="42" t="n">
        <f aca="false">C44+E$7*E$4-E$7*E$4*C44/E$8</f>
        <v>19999.87323494</v>
      </c>
      <c r="D45" s="43" t="n">
        <f aca="false">D44-E$7*E$4*D44/E$8</f>
        <v>0.126765060022823</v>
      </c>
      <c r="E45" s="44" t="n">
        <f aca="false">+(D45/E$8)*100</f>
        <v>0.000633825300114115</v>
      </c>
      <c r="F45" s="53" t="n">
        <f aca="false">+E45/E44</f>
        <v>0.8</v>
      </c>
      <c r="G45" s="73" t="s">
        <v>54</v>
      </c>
      <c r="H45" s="74" t="s">
        <v>55</v>
      </c>
      <c r="I45" s="74" t="s">
        <v>56</v>
      </c>
      <c r="J45" s="74" t="s">
        <v>57</v>
      </c>
      <c r="K45" s="75" t="s">
        <v>57</v>
      </c>
      <c r="M45" s="63" t="s">
        <v>58</v>
      </c>
      <c r="N45" s="29"/>
      <c r="O45" s="29"/>
      <c r="P45" s="29"/>
      <c r="Q45" s="29"/>
      <c r="R45" s="29"/>
      <c r="S45" s="29"/>
      <c r="T45" s="29"/>
      <c r="U45" s="29"/>
      <c r="V45" s="30"/>
    </row>
    <row r="46" customFormat="false" ht="15" hidden="false" customHeight="false" outlineLevel="0" collapsed="false">
      <c r="B46" s="41" t="n">
        <f aca="false">B45+E$4</f>
        <v>340</v>
      </c>
      <c r="C46" s="42" t="n">
        <f aca="false">C45+E$7*E$4-E$7*E$4*C45/E$8</f>
        <v>19999.898587952</v>
      </c>
      <c r="D46" s="43" t="n">
        <f aca="false">D45-E$7*E$4*D45/E$8</f>
        <v>0.101412048018258</v>
      </c>
      <c r="E46" s="44" t="n">
        <f aca="false">+(D46/E$8)*100</f>
        <v>0.000507060240091292</v>
      </c>
      <c r="F46" s="53" t="n">
        <f aca="false">+E46/E45</f>
        <v>0.8</v>
      </c>
      <c r="G46" s="73" t="s">
        <v>59</v>
      </c>
      <c r="H46" s="74" t="s">
        <v>60</v>
      </c>
      <c r="I46" s="74" t="s">
        <v>61</v>
      </c>
      <c r="J46" s="74" t="s">
        <v>62</v>
      </c>
      <c r="K46" s="75" t="s">
        <v>63</v>
      </c>
      <c r="M46" s="63" t="s">
        <v>64</v>
      </c>
      <c r="N46" s="29"/>
      <c r="O46" s="29"/>
      <c r="P46" s="29"/>
      <c r="Q46" s="29"/>
      <c r="R46" s="29"/>
      <c r="S46" s="29"/>
      <c r="T46" s="29"/>
      <c r="U46" s="29"/>
      <c r="V46" s="30"/>
    </row>
    <row r="47" customFormat="false" ht="15.75" hidden="false" customHeight="false" outlineLevel="0" collapsed="false">
      <c r="B47" s="41" t="n">
        <f aca="false">B46+E$4</f>
        <v>350</v>
      </c>
      <c r="C47" s="42" t="n">
        <f aca="false">C46+E$7*E$4-E$7*E$4*C46/E$8</f>
        <v>19999.9188703616</v>
      </c>
      <c r="D47" s="43" t="n">
        <f aca="false">D46-E$7*E$4*D46/E$8</f>
        <v>0.0811296384146067</v>
      </c>
      <c r="E47" s="44" t="n">
        <f aca="false">+(D47/E$8)*100</f>
        <v>0.000405648192073034</v>
      </c>
      <c r="F47" s="53" t="n">
        <f aca="false">+E47/E46</f>
        <v>0.8</v>
      </c>
      <c r="G47" s="73"/>
      <c r="H47" s="74" t="s">
        <v>61</v>
      </c>
      <c r="I47" s="74" t="s">
        <v>65</v>
      </c>
      <c r="J47" s="74" t="s">
        <v>66</v>
      </c>
      <c r="K47" s="75"/>
      <c r="M47" s="76" t="s">
        <v>67</v>
      </c>
      <c r="N47" s="46"/>
      <c r="O47" s="46"/>
      <c r="P47" s="46"/>
      <c r="Q47" s="46"/>
      <c r="R47" s="46"/>
      <c r="S47" s="46"/>
      <c r="T47" s="46"/>
      <c r="U47" s="46"/>
      <c r="V47" s="47"/>
    </row>
    <row r="48" customFormat="false" ht="15.75" hidden="false" customHeight="false" outlineLevel="0" collapsed="false">
      <c r="B48" s="41" t="n">
        <f aca="false">B47+E$4</f>
        <v>360</v>
      </c>
      <c r="C48" s="42" t="n">
        <f aca="false">C47+E$7*E$4-E$7*E$4*C47/E$8</f>
        <v>19999.9350962893</v>
      </c>
      <c r="D48" s="43" t="n">
        <f aca="false">D47-E$7*E$4*D47/E$8</f>
        <v>0.0649037107316854</v>
      </c>
      <c r="E48" s="44" t="n">
        <f aca="false">+(D48/E$8)*100</f>
        <v>0.000324518553658427</v>
      </c>
      <c r="F48" s="53" t="n">
        <f aca="false">+E48/E47</f>
        <v>0.8</v>
      </c>
      <c r="G48" s="77"/>
      <c r="H48" s="78" t="s">
        <v>68</v>
      </c>
      <c r="I48" s="78"/>
      <c r="J48" s="78"/>
      <c r="K48" s="79"/>
      <c r="N48" s="15"/>
    </row>
    <row r="49" customFormat="false" ht="12.75" hidden="false" customHeight="false" outlineLevel="0" collapsed="false">
      <c r="B49" s="41" t="n">
        <f aca="false">B48+E$4</f>
        <v>370</v>
      </c>
      <c r="C49" s="42" t="n">
        <f aca="false">C48+E$7*E$4-E$7*E$4*C48/E$8</f>
        <v>19999.9480770314</v>
      </c>
      <c r="D49" s="43" t="n">
        <f aca="false">D48-E$7*E$4*D48/E$8</f>
        <v>0.0519229685853483</v>
      </c>
      <c r="E49" s="44" t="n">
        <f aca="false">+(D49/E$8)*100</f>
        <v>0.000259614842926741</v>
      </c>
      <c r="F49" s="53" t="n">
        <f aca="false">+E49/E48</f>
        <v>0.8</v>
      </c>
    </row>
    <row r="50" customFormat="false" ht="12.75" hidden="false" customHeight="false" outlineLevel="0" collapsed="false">
      <c r="B50" s="41" t="n">
        <f aca="false">B49+E$4</f>
        <v>380</v>
      </c>
      <c r="C50" s="42" t="n">
        <f aca="false">C49+E$7*E$4-E$7*E$4*C49/E$8</f>
        <v>19999.9584616251</v>
      </c>
      <c r="D50" s="43" t="n">
        <f aca="false">D49-E$7*E$4*D49/E$8</f>
        <v>0.0415383748682786</v>
      </c>
      <c r="E50" s="44" t="n">
        <f aca="false">+(D50/E$8)*100</f>
        <v>0.000207691874341393</v>
      </c>
      <c r="F50" s="53" t="n">
        <f aca="false">+E50/E49</f>
        <v>0.8</v>
      </c>
    </row>
    <row r="51" customFormat="false" ht="12.75" hidden="false" customHeight="false" outlineLevel="0" collapsed="false">
      <c r="B51" s="41" t="n">
        <f aca="false">B50+E$4</f>
        <v>390</v>
      </c>
      <c r="C51" s="42" t="n">
        <f aca="false">C50+E$7*E$4-E$7*E$4*C50/E$8</f>
        <v>19999.9667693001</v>
      </c>
      <c r="D51" s="43" t="n">
        <f aca="false">D50-E$7*E$4*D50/E$8</f>
        <v>0.0332306998946229</v>
      </c>
      <c r="E51" s="44" t="n">
        <f aca="false">+(D51/E$8)*100</f>
        <v>0.000166153499473115</v>
      </c>
      <c r="F51" s="53" t="n">
        <f aca="false">+E51/E50</f>
        <v>0.8</v>
      </c>
    </row>
    <row r="52" customFormat="false" ht="12.75" hidden="false" customHeight="false" outlineLevel="0" collapsed="false">
      <c r="B52" s="41" t="n">
        <f aca="false">B51+E$4</f>
        <v>400</v>
      </c>
      <c r="C52" s="42" t="n">
        <f aca="false">C51+E$7*E$4-E$7*E$4*C51/E$8</f>
        <v>19999.9734154401</v>
      </c>
      <c r="D52" s="43" t="n">
        <f aca="false">D51-E$7*E$4*D51/E$8</f>
        <v>0.0265845599156983</v>
      </c>
      <c r="E52" s="44" t="n">
        <f aca="false">+(D52/E$8)*100</f>
        <v>0.000132922799578492</v>
      </c>
      <c r="F52" s="53" t="n">
        <f aca="false">+E52/E51</f>
        <v>0.8</v>
      </c>
    </row>
    <row r="53" customFormat="false" ht="13.5" hidden="false" customHeight="false" outlineLevel="0" collapsed="false">
      <c r="B53" s="41" t="n">
        <f aca="false">B52+E$4</f>
        <v>410</v>
      </c>
      <c r="C53" s="42" t="n">
        <f aca="false">C52+E$7*E$4-E$7*E$4*C52/E$8</f>
        <v>19999.9787323521</v>
      </c>
      <c r="D53" s="43" t="n">
        <f aca="false">D52-E$7*E$4*D52/E$8</f>
        <v>0.0212676479325587</v>
      </c>
      <c r="E53" s="44" t="n">
        <f aca="false">+(D53/E$8)*100</f>
        <v>0.000106338239662793</v>
      </c>
      <c r="F53" s="53" t="n">
        <f aca="false">+E53/E52</f>
        <v>0.8</v>
      </c>
    </row>
    <row r="54" customFormat="false" ht="15.75" hidden="false" customHeight="false" outlineLevel="0" collapsed="false">
      <c r="B54" s="41" t="n">
        <f aca="false">B53+E$4</f>
        <v>420</v>
      </c>
      <c r="C54" s="42" t="n">
        <f aca="false">C53+E$7*E$4-E$7*E$4*C53/E$8</f>
        <v>19999.9829858817</v>
      </c>
      <c r="D54" s="43" t="n">
        <f aca="false">D53-E$7*E$4*D53/E$8</f>
        <v>0.0170141183460469</v>
      </c>
      <c r="E54" s="44" t="n">
        <f aca="false">+(D54/E$8)*100</f>
        <v>8.50705917302346E-005</v>
      </c>
      <c r="F54" s="53" t="n">
        <f aca="false">+E54/E53</f>
        <v>0.8</v>
      </c>
      <c r="G54" s="22" t="s">
        <v>69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</row>
    <row r="55" customFormat="false" ht="15" hidden="false" customHeight="false" outlineLevel="0" collapsed="false">
      <c r="B55" s="41" t="n">
        <f aca="false">B54+E$4</f>
        <v>430</v>
      </c>
      <c r="C55" s="42" t="n">
        <f aca="false">C54+E$7*E$4-E$7*E$4*C54/E$8</f>
        <v>19999.9863887053</v>
      </c>
      <c r="D55" s="43" t="n">
        <f aca="false">D54-E$7*E$4*D54/E$8</f>
        <v>0.0136112946768375</v>
      </c>
      <c r="E55" s="44" t="n">
        <f aca="false">+(D55/E$8)*100</f>
        <v>6.80564733841877E-005</v>
      </c>
      <c r="F55" s="53" t="n">
        <f aca="false">+E55/E54</f>
        <v>0.8</v>
      </c>
      <c r="G55" s="63" t="s">
        <v>70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</row>
    <row r="56" customFormat="false" ht="15" hidden="false" customHeight="false" outlineLevel="0" collapsed="false">
      <c r="B56" s="41" t="n">
        <f aca="false">B55+E$4</f>
        <v>440</v>
      </c>
      <c r="C56" s="42" t="n">
        <f aca="false">C55+E$7*E$4-E$7*E$4*C55/E$8</f>
        <v>19999.9891109643</v>
      </c>
      <c r="D56" s="43" t="n">
        <f aca="false">D55-E$7*E$4*D55/E$8</f>
        <v>0.01088903574147</v>
      </c>
      <c r="E56" s="44" t="n">
        <f aca="false">+(D56/E$8)*100</f>
        <v>5.44451787073502E-005</v>
      </c>
      <c r="F56" s="53" t="n">
        <f aca="false">+E56/E55</f>
        <v>0.8</v>
      </c>
      <c r="G56" s="63" t="s">
        <v>71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</row>
    <row r="57" customFormat="false" ht="15.75" hidden="false" customHeight="false" outlineLevel="0" collapsed="false">
      <c r="B57" s="41" t="n">
        <f aca="false">B56+E$4</f>
        <v>450</v>
      </c>
      <c r="C57" s="42" t="n">
        <f aca="false">C56+E$7*E$4-E$7*E$4*C56/E$8</f>
        <v>19999.9912887714</v>
      </c>
      <c r="D57" s="43" t="n">
        <f aca="false">D56-E$7*E$4*D56/E$8</f>
        <v>0.00871122859317603</v>
      </c>
      <c r="E57" s="44" t="n">
        <f aca="false">+(D57/E$8)*100</f>
        <v>4.35561429658801E-005</v>
      </c>
      <c r="F57" s="53" t="n">
        <f aca="false">+E57/E56</f>
        <v>0.8</v>
      </c>
      <c r="G57" s="2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0"/>
    </row>
    <row r="58" customFormat="false" ht="15.75" hidden="false" customHeight="false" outlineLevel="0" collapsed="false">
      <c r="B58" s="41" t="n">
        <f aca="false">B57+E$4</f>
        <v>460</v>
      </c>
      <c r="C58" s="42" t="n">
        <f aca="false">C57+E$7*E$4-E$7*E$4*C57/E$8</f>
        <v>19999.9930310171</v>
      </c>
      <c r="D58" s="43" t="n">
        <f aca="false">D57-E$7*E$4*D57/E$8</f>
        <v>0.00696898287454082</v>
      </c>
      <c r="E58" s="44" t="n">
        <f aca="false">+(D58/E$8)*100</f>
        <v>3.48449143727041E-005</v>
      </c>
      <c r="F58" s="53" t="n">
        <f aca="false">+E58/E57</f>
        <v>0.8</v>
      </c>
      <c r="G58" s="28" t="s">
        <v>72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0"/>
    </row>
    <row r="59" customFormat="false" ht="15" hidden="false" customHeight="false" outlineLevel="0" collapsed="false">
      <c r="B59" s="41" t="n">
        <f aca="false">B58+E$4</f>
        <v>470</v>
      </c>
      <c r="C59" s="42" t="n">
        <f aca="false">C58+E$7*E$4-E$7*E$4*C58/E$8</f>
        <v>19999.9944248137</v>
      </c>
      <c r="D59" s="43" t="n">
        <f aca="false">D58-E$7*E$4*D58/E$8</f>
        <v>0.00557518629963266</v>
      </c>
      <c r="E59" s="44" t="n">
        <f aca="false">+(D59/E$8)*100</f>
        <v>2.78759314981633E-005</v>
      </c>
      <c r="F59" s="53" t="n">
        <f aca="false">+E59/E58</f>
        <v>0.8</v>
      </c>
      <c r="G59" s="63" t="s">
        <v>73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/>
    </row>
    <row r="60" customFormat="false" ht="15.75" hidden="false" customHeight="false" outlineLevel="0" collapsed="false">
      <c r="B60" s="41" t="n">
        <f aca="false">B59+E$4</f>
        <v>480</v>
      </c>
      <c r="C60" s="42" t="n">
        <f aca="false">C59+E$7*E$4-E$7*E$4*C59/E$8</f>
        <v>19999.995539851</v>
      </c>
      <c r="D60" s="43" t="n">
        <f aca="false">D59-E$7*E$4*D59/E$8</f>
        <v>0.00446014903970613</v>
      </c>
      <c r="E60" s="44" t="n">
        <f aca="false">+(D60/E$8)*100</f>
        <v>2.23007451985306E-005</v>
      </c>
      <c r="F60" s="53" t="n">
        <f aca="false">+E60/E59</f>
        <v>0.8</v>
      </c>
      <c r="G60" s="76" t="s">
        <v>74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7"/>
    </row>
    <row r="61" customFormat="false" ht="12.75" hidden="false" customHeight="false" outlineLevel="0" collapsed="false">
      <c r="B61" s="41" t="n">
        <f aca="false">B60+E$4</f>
        <v>490</v>
      </c>
      <c r="C61" s="42" t="n">
        <f aca="false">C60+E$7*E$4-E$7*E$4*C60/E$8</f>
        <v>19999.9964318808</v>
      </c>
      <c r="D61" s="43" t="n">
        <f aca="false">D60-E$7*E$4*D60/E$8</f>
        <v>0.0035681192317649</v>
      </c>
      <c r="E61" s="44" t="n">
        <f aca="false">+(D61/E$8)*100</f>
        <v>1.78405961588245E-005</v>
      </c>
      <c r="F61" s="53" t="n">
        <f aca="false">+E61/E60</f>
        <v>0.8</v>
      </c>
    </row>
    <row r="62" customFormat="false" ht="12.75" hidden="false" customHeight="false" outlineLevel="0" collapsed="false">
      <c r="B62" s="41" t="n">
        <f aca="false">B61+E$4</f>
        <v>500</v>
      </c>
      <c r="C62" s="42" t="n">
        <f aca="false">C61+E$7*E$4-E$7*E$4*C61/E$8</f>
        <v>19999.9971455046</v>
      </c>
      <c r="D62" s="43" t="n">
        <f aca="false">D61-E$7*E$4*D61/E$8</f>
        <v>0.00285449538541192</v>
      </c>
      <c r="E62" s="44" t="n">
        <f aca="false">+(D62/E$8)*100</f>
        <v>1.42724769270596E-005</v>
      </c>
      <c r="F62" s="53" t="n">
        <f aca="false">+E62/E61</f>
        <v>0.8</v>
      </c>
    </row>
    <row r="63" customFormat="false" ht="12.75" hidden="false" customHeight="false" outlineLevel="0" collapsed="false">
      <c r="B63" s="41" t="n">
        <f aca="false">B62+E$4</f>
        <v>510</v>
      </c>
      <c r="C63" s="42" t="n">
        <f aca="false">C62+E$7*E$4-E$7*E$4*C62/E$8</f>
        <v>19999.9977164037</v>
      </c>
      <c r="D63" s="43" t="n">
        <f aca="false">D62-E$7*E$4*D62/E$8</f>
        <v>0.00228359630832954</v>
      </c>
      <c r="E63" s="44" t="n">
        <f aca="false">+(D63/E$8)*100</f>
        <v>1.14179815416477E-005</v>
      </c>
      <c r="F63" s="53" t="n">
        <f aca="false">+E63/E62</f>
        <v>0.8</v>
      </c>
    </row>
    <row r="64" customFormat="false" ht="12.75" hidden="false" customHeight="false" outlineLevel="0" collapsed="false">
      <c r="B64" s="41" t="n">
        <f aca="false">B63+E$4</f>
        <v>520</v>
      </c>
      <c r="C64" s="42" t="n">
        <f aca="false">C63+E$7*E$4-E$7*E$4*C63/E$8</f>
        <v>19999.998173123</v>
      </c>
      <c r="D64" s="43" t="n">
        <f aca="false">D63-E$7*E$4*D63/E$8</f>
        <v>0.00182687704666363</v>
      </c>
      <c r="E64" s="44" t="n">
        <f aca="false">+(D64/E$8)*100</f>
        <v>9.13438523331815E-006</v>
      </c>
      <c r="F64" s="53" t="n">
        <f aca="false">+E64/E63</f>
        <v>0.8</v>
      </c>
    </row>
    <row r="65" customFormat="false" ht="12.75" hidden="false" customHeight="false" outlineLevel="0" collapsed="false">
      <c r="B65" s="41" t="n">
        <f aca="false">B64+E$4</f>
        <v>530</v>
      </c>
      <c r="C65" s="42" t="n">
        <f aca="false">C64+E$7*E$4-E$7*E$4*C64/E$8</f>
        <v>19999.9985384984</v>
      </c>
      <c r="D65" s="43" t="n">
        <f aca="false">D64-E$7*E$4*D64/E$8</f>
        <v>0.0014615016373309</v>
      </c>
      <c r="E65" s="44" t="n">
        <f aca="false">+(D65/E$8)*100</f>
        <v>7.30750818665452E-006</v>
      </c>
      <c r="F65" s="53" t="n">
        <f aca="false">+E65/E64</f>
        <v>0.8</v>
      </c>
    </row>
    <row r="66" customFormat="false" ht="12.75" hidden="false" customHeight="false" outlineLevel="0" collapsed="false">
      <c r="B66" s="41" t="n">
        <f aca="false">B65+E$4</f>
        <v>540</v>
      </c>
      <c r="C66" s="42" t="n">
        <f aca="false">C65+E$7*E$4-E$7*E$4*C65/E$8</f>
        <v>19999.9988307987</v>
      </c>
      <c r="D66" s="43" t="n">
        <f aca="false">D65-E$7*E$4*D65/E$8</f>
        <v>0.00116920130986472</v>
      </c>
      <c r="E66" s="44" t="n">
        <f aca="false">+(D66/E$8)*100</f>
        <v>5.84600654932361E-006</v>
      </c>
      <c r="F66" s="53" t="n">
        <f aca="false">+E66/E65</f>
        <v>0.8</v>
      </c>
    </row>
    <row r="67" customFormat="false" ht="12.75" hidden="false" customHeight="false" outlineLevel="0" collapsed="false">
      <c r="B67" s="41" t="n">
        <f aca="false">B66+E$4</f>
        <v>550</v>
      </c>
      <c r="C67" s="42" t="n">
        <f aca="false">C66+E$7*E$4-E$7*E$4*C66/E$8</f>
        <v>19999.999064639</v>
      </c>
      <c r="D67" s="43" t="n">
        <f aca="false">D66-E$7*E$4*D66/E$8</f>
        <v>0.000935361047891778</v>
      </c>
      <c r="E67" s="44" t="n">
        <f aca="false">+(D67/E$8)*100</f>
        <v>4.67680523945889E-006</v>
      </c>
      <c r="F67" s="53" t="n">
        <f aca="false">+E67/E66</f>
        <v>0.8</v>
      </c>
    </row>
    <row r="68" customFormat="false" ht="12.75" hidden="false" customHeight="false" outlineLevel="0" collapsed="false">
      <c r="B68" s="41" t="n">
        <f aca="false">B67+E$4</f>
        <v>560</v>
      </c>
      <c r="C68" s="42" t="n">
        <f aca="false">C67+E$7*E$4-E$7*E$4*C67/E$8</f>
        <v>19999.9992517112</v>
      </c>
      <c r="D68" s="43" t="n">
        <f aca="false">D67-E$7*E$4*D67/E$8</f>
        <v>0.000748288838313423</v>
      </c>
      <c r="E68" s="44" t="n">
        <f aca="false">+(D68/E$8)*100</f>
        <v>3.74144419156711E-006</v>
      </c>
      <c r="F68" s="53" t="n">
        <f aca="false">+E68/E67</f>
        <v>0.8</v>
      </c>
    </row>
    <row r="69" customFormat="false" ht="12.75" hidden="false" customHeight="false" outlineLevel="0" collapsed="false">
      <c r="B69" s="41" t="n">
        <f aca="false">B68+E$4</f>
        <v>570</v>
      </c>
      <c r="C69" s="42" t="n">
        <f aca="false">C68+E$7*E$4-E$7*E$4*C68/E$8</f>
        <v>19999.9994013689</v>
      </c>
      <c r="D69" s="43" t="n">
        <f aca="false">D68-E$7*E$4*D68/E$8</f>
        <v>0.000598631070650738</v>
      </c>
      <c r="E69" s="44" t="n">
        <f aca="false">+(D69/E$8)*100</f>
        <v>2.99315535325369E-006</v>
      </c>
      <c r="F69" s="53" t="n">
        <f aca="false">+E69/E68</f>
        <v>0.8</v>
      </c>
    </row>
    <row r="70" customFormat="false" ht="12.75" hidden="false" customHeight="false" outlineLevel="0" collapsed="false">
      <c r="B70" s="41" t="n">
        <f aca="false">B69+E$4</f>
        <v>580</v>
      </c>
      <c r="C70" s="42" t="n">
        <f aca="false">C69+E$7*E$4-E$7*E$4*C69/E$8</f>
        <v>19999.9995210951</v>
      </c>
      <c r="D70" s="43" t="n">
        <f aca="false">D69-E$7*E$4*D69/E$8</f>
        <v>0.00047890485652059</v>
      </c>
      <c r="E70" s="44" t="n">
        <f aca="false">+(D70/E$8)*100</f>
        <v>2.39452428260295E-006</v>
      </c>
      <c r="F70" s="53" t="n">
        <f aca="false">+E70/E69</f>
        <v>0.8</v>
      </c>
    </row>
    <row r="71" customFormat="false" ht="12.75" hidden="false" customHeight="false" outlineLevel="0" collapsed="false">
      <c r="B71" s="41" t="n">
        <f aca="false">B70+E$4</f>
        <v>590</v>
      </c>
      <c r="C71" s="42" t="n">
        <f aca="false">C70+E$7*E$4-E$7*E$4*C70/E$8</f>
        <v>19999.9996168761</v>
      </c>
      <c r="D71" s="43" t="n">
        <f aca="false">D70-E$7*E$4*D70/E$8</f>
        <v>0.000383123885216472</v>
      </c>
      <c r="E71" s="44" t="n">
        <f aca="false">+(D71/E$8)*100</f>
        <v>1.91561942608236E-006</v>
      </c>
      <c r="F71" s="53" t="n">
        <f aca="false">+E71/E70</f>
        <v>0.8</v>
      </c>
    </row>
    <row r="72" customFormat="false" ht="12.75" hidden="false" customHeight="false" outlineLevel="0" collapsed="false">
      <c r="B72" s="41" t="n">
        <f aca="false">B71+E$4</f>
        <v>600</v>
      </c>
      <c r="C72" s="42" t="n">
        <f aca="false">C71+E$7*E$4-E$7*E$4*C71/E$8</f>
        <v>19999.9996935009</v>
      </c>
      <c r="D72" s="43" t="n">
        <f aca="false">D71-E$7*E$4*D71/E$8</f>
        <v>0.000306499108173178</v>
      </c>
      <c r="E72" s="44" t="n">
        <f aca="false">+(D72/E$8)*100</f>
        <v>1.53249554086589E-006</v>
      </c>
      <c r="F72" s="53" t="n">
        <f aca="false">+E72/E71</f>
        <v>0.8</v>
      </c>
    </row>
    <row r="73" customFormat="false" ht="12.75" hidden="false" customHeight="false" outlineLevel="0" collapsed="false">
      <c r="B73" s="41" t="n">
        <f aca="false">B72+E$4</f>
        <v>610</v>
      </c>
      <c r="C73" s="42" t="n">
        <f aca="false">C72+E$7*E$4-E$7*E$4*C72/E$8</f>
        <v>19999.9997548007</v>
      </c>
      <c r="D73" s="43" t="n">
        <f aca="false">D72-E$7*E$4*D72/E$8</f>
        <v>0.000245199286538542</v>
      </c>
      <c r="E73" s="44" t="n">
        <f aca="false">+(D73/E$8)*100</f>
        <v>1.22599643269271E-006</v>
      </c>
      <c r="F73" s="53" t="n">
        <f aca="false">+E73/E72</f>
        <v>0.8</v>
      </c>
    </row>
    <row r="74" customFormat="false" ht="12.75" hidden="false" customHeight="false" outlineLevel="0" collapsed="false">
      <c r="B74" s="41" t="n">
        <f aca="false">B73+E$4</f>
        <v>620</v>
      </c>
      <c r="C74" s="42" t="n">
        <f aca="false">C73+E$7*E$4-E$7*E$4*C73/E$8</f>
        <v>19999.9998038406</v>
      </c>
      <c r="D74" s="43" t="n">
        <f aca="false">D73-E$7*E$4*D73/E$8</f>
        <v>0.000196159429230834</v>
      </c>
      <c r="E74" s="44" t="n">
        <f aca="false">+(D74/E$8)*100</f>
        <v>9.80797146154169E-007</v>
      </c>
      <c r="F74" s="53" t="n">
        <f aca="false">+E74/E73</f>
        <v>0.8</v>
      </c>
    </row>
    <row r="75" customFormat="false" ht="12.75" hidden="false" customHeight="false" outlineLevel="0" collapsed="false">
      <c r="B75" s="41" t="n">
        <f aca="false">B74+E$4</f>
        <v>630</v>
      </c>
      <c r="C75" s="42" t="n">
        <f aca="false">C74+E$7*E$4-E$7*E$4*C74/E$8</f>
        <v>19999.9998430725</v>
      </c>
      <c r="D75" s="43" t="n">
        <f aca="false">D74-E$7*E$4*D74/E$8</f>
        <v>0.000156927543384667</v>
      </c>
      <c r="E75" s="44" t="n">
        <f aca="false">+(D75/E$8)*100</f>
        <v>7.84637716923336E-007</v>
      </c>
      <c r="F75" s="53" t="n">
        <f aca="false">+E75/E74</f>
        <v>0.8</v>
      </c>
    </row>
    <row r="76" customFormat="false" ht="12.75" hidden="false" customHeight="false" outlineLevel="0" collapsed="false">
      <c r="B76" s="41" t="n">
        <f aca="false">B75+E$4</f>
        <v>640</v>
      </c>
      <c r="C76" s="42" t="n">
        <f aca="false">C75+E$7*E$4-E$7*E$4*C75/E$8</f>
        <v>19999.999874458</v>
      </c>
      <c r="D76" s="43" t="n">
        <f aca="false">D75-E$7*E$4*D75/E$8</f>
        <v>0.000125542034707734</v>
      </c>
      <c r="E76" s="44" t="n">
        <f aca="false">+(D76/E$8)*100</f>
        <v>6.27710173538668E-007</v>
      </c>
      <c r="F76" s="53" t="n">
        <f aca="false">+E76/E75</f>
        <v>0.8</v>
      </c>
    </row>
    <row r="77" customFormat="false" ht="12.75" hidden="false" customHeight="false" outlineLevel="0" collapsed="false">
      <c r="B77" s="41" t="n">
        <f aca="false">B76+E$4</f>
        <v>650</v>
      </c>
      <c r="C77" s="42" t="n">
        <f aca="false">C76+E$7*E$4-E$7*E$4*C76/E$8</f>
        <v>19999.9998995664</v>
      </c>
      <c r="D77" s="43" t="n">
        <f aca="false">D76-E$7*E$4*D76/E$8</f>
        <v>0.000100433627766187</v>
      </c>
      <c r="E77" s="44" t="n">
        <f aca="false">+(D77/E$8)*100</f>
        <v>5.02168138830935E-007</v>
      </c>
      <c r="F77" s="53" t="n">
        <f aca="false">+E77/E76</f>
        <v>0.8</v>
      </c>
    </row>
    <row r="78" customFormat="false" ht="12.75" hidden="false" customHeight="false" outlineLevel="0" collapsed="false">
      <c r="B78" s="41" t="n">
        <f aca="false">B77+E$4</f>
        <v>660</v>
      </c>
      <c r="C78" s="42" t="n">
        <f aca="false">C77+E$7*E$4-E$7*E$4*C77/E$8</f>
        <v>19999.9999196531</v>
      </c>
      <c r="D78" s="43" t="n">
        <f aca="false">D77-E$7*E$4*D77/E$8</f>
        <v>8.03469022129496E-005</v>
      </c>
      <c r="E78" s="44" t="n">
        <f aca="false">+(D78/E$8)*100</f>
        <v>4.01734511064748E-007</v>
      </c>
      <c r="F78" s="53" t="n">
        <f aca="false">+E78/E77</f>
        <v>0.8</v>
      </c>
    </row>
    <row r="79" customFormat="false" ht="12.75" hidden="false" customHeight="false" outlineLevel="0" collapsed="false">
      <c r="B79" s="41" t="n">
        <f aca="false">B78+E$4</f>
        <v>670</v>
      </c>
      <c r="C79" s="42" t="n">
        <f aca="false">C78+E$7*E$4-E$7*E$4*C78/E$8</f>
        <v>19999.9999357225</v>
      </c>
      <c r="D79" s="43" t="n">
        <f aca="false">D78-E$7*E$4*D78/E$8</f>
        <v>6.42775217703596E-005</v>
      </c>
      <c r="E79" s="44" t="n">
        <f aca="false">+(D79/E$8)*100</f>
        <v>3.21387608851798E-007</v>
      </c>
      <c r="F79" s="53" t="n">
        <f aca="false">+E79/E78</f>
        <v>0.8</v>
      </c>
    </row>
    <row r="80" customFormat="false" ht="12.75" hidden="false" customHeight="false" outlineLevel="0" collapsed="false">
      <c r="B80" s="41" t="n">
        <f aca="false">B79+E$4</f>
        <v>680</v>
      </c>
      <c r="C80" s="42" t="n">
        <f aca="false">C79+E$7*E$4-E$7*E$4*C79/E$8</f>
        <v>19999.999948578</v>
      </c>
      <c r="D80" s="43" t="n">
        <f aca="false">D79-E$7*E$4*D79/E$8</f>
        <v>5.14220174162877E-005</v>
      </c>
      <c r="E80" s="44" t="n">
        <f aca="false">+(D80/E$8)*100</f>
        <v>2.57110087081439E-007</v>
      </c>
      <c r="F80" s="53" t="n">
        <f aca="false">+E80/E79</f>
        <v>0.8</v>
      </c>
    </row>
    <row r="81" customFormat="false" ht="12.75" hidden="false" customHeight="false" outlineLevel="0" collapsed="false">
      <c r="B81" s="41" t="n">
        <f aca="false">B80+E$4</f>
        <v>690</v>
      </c>
      <c r="C81" s="42" t="n">
        <f aca="false">C80+E$7*E$4-E$7*E$4*C80/E$8</f>
        <v>19999.9999588624</v>
      </c>
      <c r="D81" s="43" t="n">
        <f aca="false">D80-E$7*E$4*D80/E$8</f>
        <v>4.11376139330302E-005</v>
      </c>
      <c r="E81" s="44" t="n">
        <f aca="false">+(D81/E$8)*100</f>
        <v>2.05688069665151E-007</v>
      </c>
      <c r="F81" s="53" t="n">
        <f aca="false">+E81/E80</f>
        <v>0.8</v>
      </c>
    </row>
    <row r="82" customFormat="false" ht="12.75" hidden="false" customHeight="false" outlineLevel="0" collapsed="false">
      <c r="B82" s="41" t="n">
        <f aca="false">B81+E$4</f>
        <v>700</v>
      </c>
      <c r="C82" s="42" t="n">
        <f aca="false">C81+E$7*E$4-E$7*E$4*C81/E$8</f>
        <v>19999.9999670899</v>
      </c>
      <c r="D82" s="43" t="n">
        <f aca="false">D81-E$7*E$4*D81/E$8</f>
        <v>3.29100911464241E-005</v>
      </c>
      <c r="E82" s="44" t="n">
        <f aca="false">+(D82/E$8)*100</f>
        <v>1.64550455732121E-007</v>
      </c>
      <c r="F82" s="53" t="n">
        <f aca="false">+E82/E81</f>
        <v>0.8</v>
      </c>
    </row>
    <row r="83" customFormat="false" ht="12.75" hidden="false" customHeight="false" outlineLevel="0" collapsed="false">
      <c r="B83" s="41" t="n">
        <f aca="false">B82+E$4</f>
        <v>710</v>
      </c>
      <c r="C83" s="42" t="n">
        <f aca="false">C82+E$7*E$4-E$7*E$4*C82/E$8</f>
        <v>19999.9999736719</v>
      </c>
      <c r="D83" s="43" t="n">
        <f aca="false">D82-E$7*E$4*D82/E$8</f>
        <v>2.63280729171393E-005</v>
      </c>
      <c r="E83" s="44" t="n">
        <f aca="false">+(D83/E$8)*100</f>
        <v>1.31640364585697E-007</v>
      </c>
      <c r="F83" s="53" t="n">
        <f aca="false">+E83/E82</f>
        <v>0.8</v>
      </c>
    </row>
    <row r="84" customFormat="false" ht="12.75" hidden="false" customHeight="false" outlineLevel="0" collapsed="false">
      <c r="B84" s="41" t="n">
        <f aca="false">B83+E$4</f>
        <v>720</v>
      </c>
      <c r="C84" s="42" t="n">
        <f aca="false">C83+E$7*E$4-E$7*E$4*C83/E$8</f>
        <v>19999.9999789375</v>
      </c>
      <c r="D84" s="43" t="n">
        <f aca="false">D83-E$7*E$4*D83/E$8</f>
        <v>2.10624583337114E-005</v>
      </c>
      <c r="E84" s="44" t="n">
        <f aca="false">+(D84/E$8)*100</f>
        <v>1.05312291668557E-007</v>
      </c>
      <c r="F84" s="53" t="n">
        <f aca="false">+E84/E83</f>
        <v>0.8</v>
      </c>
    </row>
    <row r="85" customFormat="false" ht="12.75" hidden="false" customHeight="false" outlineLevel="0" collapsed="false">
      <c r="B85" s="41" t="n">
        <f aca="false">B84+E$4</f>
        <v>730</v>
      </c>
      <c r="C85" s="42" t="n">
        <f aca="false">C84+E$7*E$4-E$7*E$4*C84/E$8</f>
        <v>19999.99998315</v>
      </c>
      <c r="D85" s="43" t="n">
        <f aca="false">D84-E$7*E$4*D84/E$8</f>
        <v>1.68499666669692E-005</v>
      </c>
      <c r="E85" s="44" t="n">
        <f aca="false">+(D85/E$8)*100</f>
        <v>8.42498333348458E-008</v>
      </c>
      <c r="F85" s="53" t="n">
        <f aca="false">+E85/E84</f>
        <v>0.8</v>
      </c>
    </row>
    <row r="86" customFormat="false" ht="12.75" hidden="false" customHeight="false" outlineLevel="0" collapsed="false">
      <c r="B86" s="41" t="n">
        <f aca="false">B85+E$4</f>
        <v>740</v>
      </c>
      <c r="C86" s="42" t="n">
        <f aca="false">C85+E$7*E$4-E$7*E$4*C85/E$8</f>
        <v>19999.99998652</v>
      </c>
      <c r="D86" s="43" t="n">
        <f aca="false">D85-E$7*E$4*D85/E$8</f>
        <v>1.34799733335753E-005</v>
      </c>
      <c r="E86" s="44" t="n">
        <f aca="false">+(D86/E$8)*100</f>
        <v>6.73998666678766E-008</v>
      </c>
      <c r="F86" s="53" t="n">
        <f aca="false">+E86/E85</f>
        <v>0.8</v>
      </c>
    </row>
    <row r="87" customFormat="false" ht="12.75" hidden="false" customHeight="false" outlineLevel="0" collapsed="false">
      <c r="B87" s="41" t="n">
        <f aca="false">B86+E$4</f>
        <v>750</v>
      </c>
      <c r="C87" s="42" t="n">
        <f aca="false">C86+E$7*E$4-E$7*E$4*C86/E$8</f>
        <v>19999.999989216</v>
      </c>
      <c r="D87" s="43" t="n">
        <f aca="false">D86-E$7*E$4*D86/E$8</f>
        <v>1.07839786668603E-005</v>
      </c>
      <c r="E87" s="44" t="n">
        <f aca="false">+(D87/E$8)*100</f>
        <v>5.39198933343013E-008</v>
      </c>
      <c r="F87" s="53" t="n">
        <f aca="false">+E87/E86</f>
        <v>0.8</v>
      </c>
    </row>
    <row r="88" customFormat="false" ht="12.75" hidden="false" customHeight="false" outlineLevel="0" collapsed="false">
      <c r="B88" s="41" t="n">
        <f aca="false">B87+E$4</f>
        <v>760</v>
      </c>
      <c r="C88" s="42" t="n">
        <f aca="false">C87+E$7*E$4-E$7*E$4*C87/E$8</f>
        <v>19999.9999913728</v>
      </c>
      <c r="D88" s="43" t="n">
        <f aca="false">D87-E$7*E$4*D87/E$8</f>
        <v>8.62718293348821E-006</v>
      </c>
      <c r="E88" s="44" t="n">
        <f aca="false">+(D88/E$8)*100</f>
        <v>4.3135914667441E-008</v>
      </c>
      <c r="F88" s="53" t="n">
        <f aca="false">+E88/E87</f>
        <v>0.8</v>
      </c>
    </row>
    <row r="89" customFormat="false" ht="12.75" hidden="false" customHeight="false" outlineLevel="0" collapsed="false">
      <c r="B89" s="41" t="n">
        <f aca="false">B88+E$4</f>
        <v>770</v>
      </c>
      <c r="C89" s="42" t="n">
        <f aca="false">C88+E$7*E$4-E$7*E$4*C88/E$8</f>
        <v>19999.9999930983</v>
      </c>
      <c r="D89" s="43" t="n">
        <f aca="false">D88-E$7*E$4*D88/E$8</f>
        <v>6.90174634679057E-006</v>
      </c>
      <c r="E89" s="44" t="n">
        <f aca="false">+(D89/E$8)*100</f>
        <v>3.45087317339528E-008</v>
      </c>
      <c r="F89" s="53" t="n">
        <f aca="false">+E89/E88</f>
        <v>0.8</v>
      </c>
    </row>
    <row r="90" customFormat="false" ht="12.75" hidden="false" customHeight="false" outlineLevel="0" collapsed="false">
      <c r="B90" s="41" t="n">
        <f aca="false">B89+E$4</f>
        <v>780</v>
      </c>
      <c r="C90" s="42" t="n">
        <f aca="false">C89+E$7*E$4-E$7*E$4*C89/E$8</f>
        <v>19999.9999944786</v>
      </c>
      <c r="D90" s="43" t="n">
        <f aca="false">D89-E$7*E$4*D89/E$8</f>
        <v>5.52139707743245E-006</v>
      </c>
      <c r="E90" s="44" t="n">
        <f aca="false">+(D90/E$8)*100</f>
        <v>2.76069853871623E-008</v>
      </c>
      <c r="F90" s="53" t="n">
        <f aca="false">+E90/E89</f>
        <v>0.8</v>
      </c>
    </row>
    <row r="91" customFormat="false" ht="12.75" hidden="false" customHeight="false" outlineLevel="0" collapsed="false">
      <c r="B91" s="41" t="n">
        <f aca="false">B90+E$4</f>
        <v>790</v>
      </c>
      <c r="C91" s="42" t="n">
        <f aca="false">C90+E$7*E$4-E$7*E$4*C90/E$8</f>
        <v>19999.9999955829</v>
      </c>
      <c r="D91" s="43" t="n">
        <f aca="false">D90-E$7*E$4*D90/E$8</f>
        <v>4.41711766194596E-006</v>
      </c>
      <c r="E91" s="44" t="n">
        <f aca="false">+(D91/E$8)*100</f>
        <v>2.20855883097298E-008</v>
      </c>
      <c r="F91" s="53" t="n">
        <f aca="false">+E91/E90</f>
        <v>0.8</v>
      </c>
    </row>
    <row r="92" customFormat="false" ht="12.75" hidden="false" customHeight="false" outlineLevel="0" collapsed="false">
      <c r="B92" s="41" t="n">
        <f aca="false">B91+E$4</f>
        <v>800</v>
      </c>
      <c r="C92" s="42" t="n">
        <f aca="false">C91+E$7*E$4-E$7*E$4*C91/E$8</f>
        <v>19999.9999964663</v>
      </c>
      <c r="D92" s="43" t="n">
        <f aca="false">D91-E$7*E$4*D91/E$8</f>
        <v>3.53369412955677E-006</v>
      </c>
      <c r="E92" s="44" t="n">
        <f aca="false">+(D92/E$8)*100</f>
        <v>1.76684706477839E-008</v>
      </c>
      <c r="F92" s="53" t="n">
        <f aca="false">+E92/E91</f>
        <v>0.8</v>
      </c>
    </row>
    <row r="93" customFormat="false" ht="12.75" hidden="false" customHeight="false" outlineLevel="0" collapsed="false">
      <c r="B93" s="41" t="n">
        <f aca="false">B92+E$4</f>
        <v>810</v>
      </c>
      <c r="C93" s="42" t="n">
        <f aca="false">C92+E$7*E$4-E$7*E$4*C92/E$8</f>
        <v>19999.999997173</v>
      </c>
      <c r="D93" s="43" t="n">
        <f aca="false">D92-E$7*E$4*D92/E$8</f>
        <v>2.82695530364542E-006</v>
      </c>
      <c r="E93" s="44" t="n">
        <f aca="false">+(D93/E$8)*100</f>
        <v>1.41347765182271E-008</v>
      </c>
      <c r="F93" s="53" t="n">
        <f aca="false">+E93/E92</f>
        <v>0.8</v>
      </c>
    </row>
    <row r="94" customFormat="false" ht="12.75" hidden="false" customHeight="false" outlineLevel="0" collapsed="false">
      <c r="B94" s="41" t="n">
        <f aca="false">B93+E$4</f>
        <v>820</v>
      </c>
      <c r="C94" s="42" t="n">
        <f aca="false">C93+E$7*E$4-E$7*E$4*C93/E$8</f>
        <v>19999.9999977384</v>
      </c>
      <c r="D94" s="43" t="n">
        <f aca="false">D93-E$7*E$4*D93/E$8</f>
        <v>2.26156424291633E-006</v>
      </c>
      <c r="E94" s="44" t="n">
        <f aca="false">+(D94/E$8)*100</f>
        <v>1.13078212145817E-008</v>
      </c>
      <c r="F94" s="53" t="n">
        <f aca="false">+E94/E93</f>
        <v>0.8</v>
      </c>
    </row>
    <row r="95" customFormat="false" ht="12.75" hidden="false" customHeight="false" outlineLevel="0" collapsed="false">
      <c r="B95" s="41" t="n">
        <f aca="false">B94+E$4</f>
        <v>830</v>
      </c>
      <c r="C95" s="42" t="n">
        <f aca="false">C94+E$7*E$4-E$7*E$4*C94/E$8</f>
        <v>19999.9999981908</v>
      </c>
      <c r="D95" s="43" t="n">
        <f aca="false">D94-E$7*E$4*D94/E$8</f>
        <v>1.80925139433307E-006</v>
      </c>
      <c r="E95" s="44" t="n">
        <f aca="false">+(D95/E$8)*100</f>
        <v>9.04625697166533E-009</v>
      </c>
      <c r="F95" s="53" t="n">
        <f aca="false">+E95/E94</f>
        <v>0.8</v>
      </c>
    </row>
    <row r="96" customFormat="false" ht="12.75" hidden="false" customHeight="false" outlineLevel="0" collapsed="false">
      <c r="B96" s="41" t="n">
        <f aca="false">B95+E$4</f>
        <v>840</v>
      </c>
      <c r="C96" s="42" t="n">
        <f aca="false">C95+E$7*E$4-E$7*E$4*C95/E$8</f>
        <v>19999.9999985526</v>
      </c>
      <c r="D96" s="43" t="n">
        <f aca="false">D95-E$7*E$4*D95/E$8</f>
        <v>1.44740111546645E-006</v>
      </c>
      <c r="E96" s="44" t="n">
        <f aca="false">+(D96/E$8)*100</f>
        <v>7.23700557733227E-009</v>
      </c>
      <c r="F96" s="53" t="n">
        <f aca="false">+E96/E95</f>
        <v>0.8</v>
      </c>
    </row>
    <row r="97" customFormat="false" ht="12.75" hidden="false" customHeight="false" outlineLevel="0" collapsed="false">
      <c r="B97" s="41" t="n">
        <f aca="false">B96+E$4</f>
        <v>850</v>
      </c>
      <c r="C97" s="42" t="n">
        <f aca="false">C96+E$7*E$4-E$7*E$4*C96/E$8</f>
        <v>19999.9999988421</v>
      </c>
      <c r="D97" s="43" t="n">
        <f aca="false">D96-E$7*E$4*D96/E$8</f>
        <v>1.15792089237316E-006</v>
      </c>
      <c r="E97" s="44" t="n">
        <f aca="false">+(D97/E$8)*100</f>
        <v>5.78960446186581E-009</v>
      </c>
      <c r="F97" s="53" t="n">
        <f aca="false">+E97/E96</f>
        <v>0.8</v>
      </c>
    </row>
    <row r="98" customFormat="false" ht="12.75" hidden="false" customHeight="false" outlineLevel="0" collapsed="false">
      <c r="B98" s="41" t="n">
        <f aca="false">B97+E$4</f>
        <v>860</v>
      </c>
      <c r="C98" s="42" t="n">
        <f aca="false">C97+E$7*E$4-E$7*E$4*C97/E$8</f>
        <v>19999.9999990737</v>
      </c>
      <c r="D98" s="43" t="n">
        <f aca="false">D97-E$7*E$4*D97/E$8</f>
        <v>9.2633671389853E-007</v>
      </c>
      <c r="E98" s="44" t="n">
        <f aca="false">+(D98/E$8)*100</f>
        <v>4.63168356949265E-009</v>
      </c>
      <c r="F98" s="53" t="n">
        <f aca="false">+E98/E97</f>
        <v>0.8</v>
      </c>
    </row>
    <row r="99" customFormat="false" ht="12.75" hidden="false" customHeight="false" outlineLevel="0" collapsed="false">
      <c r="B99" s="41" t="n">
        <f aca="false">B98+E$4</f>
        <v>870</v>
      </c>
      <c r="C99" s="42" t="n">
        <f aca="false">C98+E$7*E$4-E$7*E$4*C98/E$8</f>
        <v>19999.9999992589</v>
      </c>
      <c r="D99" s="43" t="n">
        <f aca="false">D98-E$7*E$4*D98/E$8</f>
        <v>7.41069371118824E-007</v>
      </c>
      <c r="E99" s="44" t="n">
        <f aca="false">+(D99/E$8)*100</f>
        <v>3.70534685559412E-009</v>
      </c>
      <c r="F99" s="53" t="n">
        <f aca="false">+E99/E98</f>
        <v>0.8</v>
      </c>
    </row>
    <row r="100" customFormat="false" ht="12.75" hidden="false" customHeight="false" outlineLevel="0" collapsed="false">
      <c r="B100" s="41" t="n">
        <f aca="false">B99+E$4</f>
        <v>880</v>
      </c>
      <c r="C100" s="42" t="n">
        <f aca="false">C99+E$7*E$4-E$7*E$4*C99/E$8</f>
        <v>19999.9999994071</v>
      </c>
      <c r="D100" s="43" t="n">
        <f aca="false">D99-E$7*E$4*D99/E$8</f>
        <v>5.92855496895059E-007</v>
      </c>
      <c r="E100" s="44" t="n">
        <f aca="false">+(D100/E$8)*100</f>
        <v>2.9642774844753E-009</v>
      </c>
      <c r="F100" s="53" t="n">
        <f aca="false">+E100/E99</f>
        <v>0.8</v>
      </c>
    </row>
    <row r="101" customFormat="false" ht="12.75" hidden="false" customHeight="false" outlineLevel="0" collapsed="false">
      <c r="B101" s="41" t="n">
        <f aca="false">B100+E$4</f>
        <v>890</v>
      </c>
      <c r="C101" s="42" t="n">
        <f aca="false">C100+E$7*E$4-E$7*E$4*C100/E$8</f>
        <v>19999.9999995257</v>
      </c>
      <c r="D101" s="43" t="n">
        <f aca="false">D100-E$7*E$4*D100/E$8</f>
        <v>4.74284397516048E-007</v>
      </c>
      <c r="E101" s="44" t="n">
        <f aca="false">+(D101/E$8)*100</f>
        <v>2.37142198758024E-009</v>
      </c>
      <c r="F101" s="53" t="n">
        <f aca="false">+E101/E100</f>
        <v>0.8</v>
      </c>
    </row>
    <row r="102" customFormat="false" ht="12.75" hidden="false" customHeight="false" outlineLevel="0" collapsed="false">
      <c r="B102" s="41" t="n">
        <f aca="false">B101+E$4</f>
        <v>900</v>
      </c>
      <c r="C102" s="42" t="n">
        <f aca="false">C101+E$7*E$4-E$7*E$4*C101/E$8</f>
        <v>19999.9999996206</v>
      </c>
      <c r="D102" s="43" t="n">
        <f aca="false">D101-E$7*E$4*D101/E$8</f>
        <v>3.79427518012838E-007</v>
      </c>
      <c r="E102" s="44" t="n">
        <f aca="false">+(D102/E$8)*100</f>
        <v>1.89713759006419E-009</v>
      </c>
      <c r="F102" s="53" t="n">
        <f aca="false">+E102/E101</f>
        <v>0.8</v>
      </c>
    </row>
    <row r="103" customFormat="false" ht="12.75" hidden="false" customHeight="false" outlineLevel="0" collapsed="false">
      <c r="B103" s="41" t="n">
        <f aca="false">B102+E$4</f>
        <v>910</v>
      </c>
      <c r="C103" s="42" t="n">
        <f aca="false">C102+E$7*E$4-E$7*E$4*C102/E$8</f>
        <v>19999.9999996965</v>
      </c>
      <c r="D103" s="43" t="n">
        <f aca="false">D102-E$7*E$4*D102/E$8</f>
        <v>3.0354201441027E-007</v>
      </c>
      <c r="E103" s="44" t="n">
        <f aca="false">+(D103/E$8)*100</f>
        <v>1.51771007205135E-009</v>
      </c>
      <c r="F103" s="53" t="n">
        <f aca="false">+E103/E102</f>
        <v>0.8</v>
      </c>
    </row>
    <row r="104" customFormat="false" ht="12.75" hidden="false" customHeight="false" outlineLevel="0" collapsed="false">
      <c r="B104" s="41" t="n">
        <f aca="false">B103+E$4</f>
        <v>920</v>
      </c>
      <c r="C104" s="42" t="n">
        <f aca="false">C103+E$7*E$4-E$7*E$4*C103/E$8</f>
        <v>19999.9999997572</v>
      </c>
      <c r="D104" s="43" t="n">
        <f aca="false">D103-E$7*E$4*D103/E$8</f>
        <v>2.42833611528216E-007</v>
      </c>
      <c r="E104" s="44" t="n">
        <f aca="false">+(D104/E$8)*100</f>
        <v>1.21416805764108E-009</v>
      </c>
      <c r="F104" s="53" t="n">
        <f aca="false">+E104/E103</f>
        <v>0.8</v>
      </c>
    </row>
    <row r="105" customFormat="false" ht="12.75" hidden="false" customHeight="false" outlineLevel="0" collapsed="false">
      <c r="B105" s="41" t="n">
        <f aca="false">B104+E$4</f>
        <v>930</v>
      </c>
      <c r="C105" s="42" t="n">
        <f aca="false">C104+E$7*E$4-E$7*E$4*C104/E$8</f>
        <v>19999.9999998057</v>
      </c>
      <c r="D105" s="43" t="n">
        <f aca="false">D104-E$7*E$4*D104/E$8</f>
        <v>1.94266889222573E-007</v>
      </c>
      <c r="E105" s="44" t="n">
        <f aca="false">+(D105/E$8)*100</f>
        <v>9.71334446112865E-010</v>
      </c>
      <c r="F105" s="53" t="n">
        <f aca="false">+E105/E104</f>
        <v>0.8</v>
      </c>
    </row>
    <row r="106" customFormat="false" ht="12.75" hidden="false" customHeight="false" outlineLevel="0" collapsed="false">
      <c r="B106" s="41" t="n">
        <f aca="false">B105+E$4</f>
        <v>940</v>
      </c>
      <c r="C106" s="42" t="n">
        <f aca="false">C105+E$7*E$4-E$7*E$4*C105/E$8</f>
        <v>19999.9999998446</v>
      </c>
      <c r="D106" s="43" t="n">
        <f aca="false">D105-E$7*E$4*D105/E$8</f>
        <v>1.55413511378058E-007</v>
      </c>
      <c r="E106" s="44" t="n">
        <f aca="false">+(D106/E$8)*100</f>
        <v>7.77067556890292E-010</v>
      </c>
      <c r="F106" s="53" t="n">
        <f aca="false">+E106/E105</f>
        <v>0.8</v>
      </c>
    </row>
    <row r="107" customFormat="false" ht="12.75" hidden="false" customHeight="false" outlineLevel="0" collapsed="false">
      <c r="B107" s="41" t="n">
        <f aca="false">B106+E$4</f>
        <v>950</v>
      </c>
      <c r="C107" s="42" t="n">
        <f aca="false">C106+E$7*E$4-E$7*E$4*C106/E$8</f>
        <v>19999.9999998757</v>
      </c>
      <c r="D107" s="43" t="n">
        <f aca="false">D106-E$7*E$4*D106/E$8</f>
        <v>1.24330809102447E-007</v>
      </c>
      <c r="E107" s="44" t="n">
        <f aca="false">+(D107/E$8)*100</f>
        <v>6.21654045512234E-010</v>
      </c>
      <c r="F107" s="53" t="n">
        <f aca="false">+E107/E106</f>
        <v>0.8</v>
      </c>
    </row>
    <row r="108" customFormat="false" ht="12.75" hidden="false" customHeight="false" outlineLevel="0" collapsed="false">
      <c r="B108" s="41" t="n">
        <f aca="false">B107+E$4</f>
        <v>960</v>
      </c>
      <c r="C108" s="42" t="n">
        <f aca="false">C107+E$7*E$4-E$7*E$4*C107/E$8</f>
        <v>19999.9999999005</v>
      </c>
      <c r="D108" s="43" t="n">
        <f aca="false">D107-E$7*E$4*D107/E$8</f>
        <v>9.94646472819574E-008</v>
      </c>
      <c r="E108" s="44" t="n">
        <f aca="false">+(D108/E$8)*100</f>
        <v>4.97323236409787E-010</v>
      </c>
      <c r="F108" s="53" t="n">
        <f aca="false">+E108/E107</f>
        <v>0.8</v>
      </c>
    </row>
    <row r="109" customFormat="false" ht="12.75" hidden="false" customHeight="false" outlineLevel="0" collapsed="false">
      <c r="B109" s="41" t="n">
        <f aca="false">B108+E$4</f>
        <v>970</v>
      </c>
      <c r="C109" s="42" t="n">
        <f aca="false">C108+E$7*E$4-E$7*E$4*C108/E$8</f>
        <v>19999.9999999204</v>
      </c>
      <c r="D109" s="43" t="n">
        <f aca="false">D108-E$7*E$4*D108/E$8</f>
        <v>7.95717178255659E-008</v>
      </c>
      <c r="E109" s="44" t="n">
        <f aca="false">+(D109/E$8)*100</f>
        <v>3.9785858912783E-010</v>
      </c>
      <c r="F109" s="53" t="n">
        <f aca="false">+E109/E108</f>
        <v>0.8</v>
      </c>
    </row>
    <row r="110" customFormat="false" ht="12.75" hidden="false" customHeight="false" outlineLevel="0" collapsed="false">
      <c r="B110" s="41" t="n">
        <f aca="false">B109+E$4</f>
        <v>980</v>
      </c>
      <c r="C110" s="42" t="n">
        <f aca="false">C109+E$7*E$4-E$7*E$4*C109/E$8</f>
        <v>19999.9999999363</v>
      </c>
      <c r="D110" s="43" t="n">
        <f aca="false">D109-E$7*E$4*D109/E$8</f>
        <v>6.36573742604527E-008</v>
      </c>
      <c r="E110" s="44" t="n">
        <f aca="false">+(D110/E$8)*100</f>
        <v>3.18286871302264E-010</v>
      </c>
      <c r="F110" s="53" t="n">
        <f aca="false">+E110/E109</f>
        <v>0.8</v>
      </c>
    </row>
    <row r="111" customFormat="false" ht="12.75" hidden="false" customHeight="false" outlineLevel="0" collapsed="false">
      <c r="B111" s="41" t="n">
        <f aca="false">B110+E$4</f>
        <v>990</v>
      </c>
      <c r="C111" s="42" t="n">
        <f aca="false">C110+E$7*E$4-E$7*E$4*C110/E$8</f>
        <v>19999.9999999491</v>
      </c>
      <c r="D111" s="43" t="n">
        <f aca="false">D110-E$7*E$4*D110/E$8</f>
        <v>5.09258994083622E-008</v>
      </c>
      <c r="E111" s="44" t="n">
        <f aca="false">+(D111/E$8)*100</f>
        <v>2.54629497041811E-010</v>
      </c>
      <c r="F111" s="53" t="n">
        <f aca="false">+E111/E110</f>
        <v>0.8</v>
      </c>
    </row>
    <row r="112" customFormat="false" ht="12.75" hidden="false" customHeight="false" outlineLevel="0" collapsed="false">
      <c r="B112" s="41" t="n">
        <f aca="false">B111+E$4</f>
        <v>1000</v>
      </c>
      <c r="C112" s="42" t="n">
        <f aca="false">C111+E$7*E$4-E$7*E$4*C111/E$8</f>
        <v>19999.9999999593</v>
      </c>
      <c r="D112" s="43" t="n">
        <f aca="false">D111-E$7*E$4*D111/E$8</f>
        <v>4.07407195266898E-008</v>
      </c>
      <c r="E112" s="44" t="n">
        <f aca="false">+(D112/E$8)*100</f>
        <v>2.03703597633449E-010</v>
      </c>
      <c r="F112" s="53" t="n">
        <f aca="false">+E112/E111</f>
        <v>0.8</v>
      </c>
    </row>
    <row r="113" customFormat="false" ht="12.75" hidden="false" customHeight="false" outlineLevel="0" collapsed="false">
      <c r="B113" s="41" t="n">
        <f aca="false">B112+E$4</f>
        <v>1010</v>
      </c>
      <c r="C113" s="42" t="n">
        <f aca="false">C112+E$7*E$4-E$7*E$4*C112/E$8</f>
        <v>19999.9999999674</v>
      </c>
      <c r="D113" s="43" t="n">
        <f aca="false">D112-E$7*E$4*D112/E$8</f>
        <v>3.25925756213518E-008</v>
      </c>
      <c r="E113" s="44" t="n">
        <f aca="false">+(D113/E$8)*100</f>
        <v>1.62962878106759E-010</v>
      </c>
      <c r="F113" s="53" t="n">
        <f aca="false">+E113/E112</f>
        <v>0.8</v>
      </c>
    </row>
    <row r="114" customFormat="false" ht="12.75" hidden="false" customHeight="false" outlineLevel="0" collapsed="false">
      <c r="B114" s="41" t="n">
        <f aca="false">B113+E$4</f>
        <v>1020</v>
      </c>
      <c r="C114" s="42" t="n">
        <f aca="false">C113+E$7*E$4-E$7*E$4*C113/E$8</f>
        <v>19999.9999999739</v>
      </c>
      <c r="D114" s="43" t="n">
        <f aca="false">D113-E$7*E$4*D113/E$8</f>
        <v>2.60740604970814E-008</v>
      </c>
      <c r="E114" s="44" t="n">
        <f aca="false">+(D114/E$8)*100</f>
        <v>1.30370302485407E-010</v>
      </c>
      <c r="F114" s="53" t="n">
        <f aca="false">+E114/E113</f>
        <v>0.8</v>
      </c>
    </row>
    <row r="115" customFormat="false" ht="12.75" hidden="false" customHeight="false" outlineLevel="0" collapsed="false">
      <c r="B115" s="41" t="n">
        <f aca="false">B114+E$4</f>
        <v>1030</v>
      </c>
      <c r="C115" s="42" t="n">
        <f aca="false">C114+E$7*E$4-E$7*E$4*C114/E$8</f>
        <v>19999.9999999791</v>
      </c>
      <c r="D115" s="43" t="n">
        <f aca="false">D114-E$7*E$4*D114/E$8</f>
        <v>2.08592483976652E-008</v>
      </c>
      <c r="E115" s="44" t="n">
        <f aca="false">+(D115/E$8)*100</f>
        <v>1.04296241988326E-010</v>
      </c>
      <c r="F115" s="53" t="n">
        <f aca="false">+E115/E114</f>
        <v>0.8</v>
      </c>
    </row>
    <row r="116" customFormat="false" ht="12.75" hidden="false" customHeight="false" outlineLevel="0" collapsed="false">
      <c r="B116" s="41" t="n">
        <f aca="false">B115+E$4</f>
        <v>1040</v>
      </c>
      <c r="C116" s="42" t="n">
        <f aca="false">C115+E$7*E$4-E$7*E$4*C115/E$8</f>
        <v>19999.9999999833</v>
      </c>
      <c r="D116" s="43" t="n">
        <f aca="false">D115-E$7*E$4*D115/E$8</f>
        <v>1.66873987181321E-008</v>
      </c>
      <c r="E116" s="44" t="n">
        <f aca="false">+(D116/E$8)*100</f>
        <v>8.34369935906606E-011</v>
      </c>
      <c r="F116" s="53" t="n">
        <f aca="false">+E116/E115</f>
        <v>0.8</v>
      </c>
    </row>
    <row r="117" customFormat="false" ht="12.75" hidden="false" customHeight="false" outlineLevel="0" collapsed="false">
      <c r="B117" s="41" t="n">
        <f aca="false">B116+E$4</f>
        <v>1050</v>
      </c>
      <c r="C117" s="42" t="n">
        <f aca="false">C116+E$7*E$4-E$7*E$4*C116/E$8</f>
        <v>19999.9999999867</v>
      </c>
      <c r="D117" s="43" t="n">
        <f aca="false">D116-E$7*E$4*D116/E$8</f>
        <v>1.33499189745057E-008</v>
      </c>
      <c r="E117" s="44" t="n">
        <f aca="false">+(D117/E$8)*100</f>
        <v>6.67495948725285E-011</v>
      </c>
      <c r="F117" s="53" t="n">
        <f aca="false">+E117/E116</f>
        <v>0.8</v>
      </c>
    </row>
    <row r="118" customFormat="false" ht="12.75" hidden="false" customHeight="false" outlineLevel="0" collapsed="false">
      <c r="B118" s="41" t="n">
        <f aca="false">B117+E$4</f>
        <v>1060</v>
      </c>
      <c r="C118" s="42" t="n">
        <f aca="false">C117+E$7*E$4-E$7*E$4*C117/E$8</f>
        <v>19999.9999999893</v>
      </c>
      <c r="D118" s="43" t="n">
        <f aca="false">D117-E$7*E$4*D117/E$8</f>
        <v>1.06799351796046E-008</v>
      </c>
      <c r="E118" s="44" t="n">
        <f aca="false">+(D118/E$8)*100</f>
        <v>5.33996758980228E-011</v>
      </c>
      <c r="F118" s="53" t="n">
        <f aca="false">+E118/E117</f>
        <v>0.8</v>
      </c>
    </row>
    <row r="119" customFormat="false" ht="12.75" hidden="false" customHeight="false" outlineLevel="0" collapsed="false">
      <c r="B119" s="41" t="n">
        <f aca="false">B118+E$4</f>
        <v>1070</v>
      </c>
      <c r="C119" s="42" t="n">
        <f aca="false">C118+E$7*E$4-E$7*E$4*C118/E$8</f>
        <v>19999.9999999915</v>
      </c>
      <c r="D119" s="43" t="n">
        <f aca="false">D118-E$7*E$4*D118/E$8</f>
        <v>8.54394814368365E-009</v>
      </c>
      <c r="E119" s="44" t="n">
        <f aca="false">+(D119/E$8)*100</f>
        <v>4.27197407184182E-011</v>
      </c>
      <c r="F119" s="53" t="n">
        <f aca="false">+E119/E118</f>
        <v>0.8</v>
      </c>
    </row>
    <row r="120" customFormat="false" ht="12.75" hidden="false" customHeight="false" outlineLevel="0" collapsed="false">
      <c r="B120" s="41" t="n">
        <f aca="false">B119+E$4</f>
        <v>1080</v>
      </c>
      <c r="C120" s="42" t="n">
        <f aca="false">C119+E$7*E$4-E$7*E$4*C119/E$8</f>
        <v>19999.9999999932</v>
      </c>
      <c r="D120" s="43" t="n">
        <f aca="false">D119-E$7*E$4*D119/E$8</f>
        <v>6.83515851494692E-009</v>
      </c>
      <c r="E120" s="44" t="n">
        <f aca="false">+(D120/E$8)*100</f>
        <v>3.41757925747346E-011</v>
      </c>
      <c r="F120" s="53" t="n">
        <f aca="false">+E120/E119</f>
        <v>0.8</v>
      </c>
    </row>
    <row r="121" customFormat="false" ht="12.75" hidden="false" customHeight="false" outlineLevel="0" collapsed="false">
      <c r="B121" s="41" t="n">
        <f aca="false">B120+E$4</f>
        <v>1090</v>
      </c>
      <c r="C121" s="42" t="n">
        <f aca="false">C120+E$7*E$4-E$7*E$4*C120/E$8</f>
        <v>19999.9999999945</v>
      </c>
      <c r="D121" s="43" t="n">
        <f aca="false">D120-E$7*E$4*D120/E$8</f>
        <v>5.46812681195754E-009</v>
      </c>
      <c r="E121" s="44" t="n">
        <f aca="false">+(D121/E$8)*100</f>
        <v>2.73406340597877E-011</v>
      </c>
      <c r="F121" s="53" t="n">
        <f aca="false">+E121/E120</f>
        <v>0.8</v>
      </c>
    </row>
    <row r="122" customFormat="false" ht="12.75" hidden="false" customHeight="false" outlineLevel="0" collapsed="false">
      <c r="B122" s="41" t="n">
        <f aca="false">B121+E$4</f>
        <v>1100</v>
      </c>
      <c r="C122" s="42" t="n">
        <f aca="false">C121+E$7*E$4-E$7*E$4*C121/E$8</f>
        <v>19999.9999999956</v>
      </c>
      <c r="D122" s="43" t="n">
        <f aca="false">D121-E$7*E$4*D121/E$8</f>
        <v>4.37450144956603E-009</v>
      </c>
      <c r="E122" s="44" t="n">
        <f aca="false">+(D122/E$8)*100</f>
        <v>2.18725072478301E-011</v>
      </c>
      <c r="F122" s="53" t="n">
        <f aca="false">+E122/E121</f>
        <v>0.8</v>
      </c>
    </row>
    <row r="123" customFormat="false" ht="12.75" hidden="false" customHeight="false" outlineLevel="0" collapsed="false">
      <c r="B123" s="41" t="n">
        <f aca="false">B122+E$4</f>
        <v>1110</v>
      </c>
      <c r="C123" s="42" t="n">
        <f aca="false">C122+E$7*E$4-E$7*E$4*C122/E$8</f>
        <v>19999.9999999965</v>
      </c>
      <c r="D123" s="43" t="n">
        <f aca="false">D122-E$7*E$4*D122/E$8</f>
        <v>3.49960115965282E-009</v>
      </c>
      <c r="E123" s="44" t="n">
        <f aca="false">+(D123/E$8)*100</f>
        <v>1.74980057982641E-011</v>
      </c>
      <c r="F123" s="53" t="n">
        <f aca="false">+E123/E122</f>
        <v>0.8</v>
      </c>
    </row>
    <row r="124" customFormat="false" ht="12.75" hidden="false" customHeight="false" outlineLevel="0" collapsed="false">
      <c r="B124" s="41" t="n">
        <f aca="false">B123+E$4</f>
        <v>1120</v>
      </c>
      <c r="C124" s="42" t="n">
        <f aca="false">C123+E$7*E$4-E$7*E$4*C123/E$8</f>
        <v>19999.9999999972</v>
      </c>
      <c r="D124" s="43" t="n">
        <f aca="false">D123-E$7*E$4*D123/E$8</f>
        <v>2.79968092772226E-009</v>
      </c>
      <c r="E124" s="44" t="n">
        <f aca="false">+(D124/E$8)*100</f>
        <v>1.39984046386113E-011</v>
      </c>
      <c r="F124" s="53" t="n">
        <f aca="false">+E124/E123</f>
        <v>0.8</v>
      </c>
    </row>
    <row r="125" customFormat="false" ht="12.75" hidden="false" customHeight="false" outlineLevel="0" collapsed="false">
      <c r="B125" s="41" t="n">
        <f aca="false">B124+E$4</f>
        <v>1130</v>
      </c>
      <c r="C125" s="42" t="n">
        <f aca="false">C124+E$7*E$4-E$7*E$4*C124/E$8</f>
        <v>19999.9999999978</v>
      </c>
      <c r="D125" s="43" t="n">
        <f aca="false">D124-E$7*E$4*D124/E$8</f>
        <v>2.23974474217781E-009</v>
      </c>
      <c r="E125" s="44" t="n">
        <f aca="false">+(D125/E$8)*100</f>
        <v>1.1198723710889E-011</v>
      </c>
      <c r="F125" s="53" t="n">
        <f aca="false">+E125/E124</f>
        <v>0.8</v>
      </c>
    </row>
    <row r="126" customFormat="false" ht="12.75" hidden="false" customHeight="false" outlineLevel="0" collapsed="false">
      <c r="B126" s="41" t="n">
        <f aca="false">B125+E$4</f>
        <v>1140</v>
      </c>
      <c r="C126" s="42" t="n">
        <f aca="false">C125+E$7*E$4-E$7*E$4*C125/E$8</f>
        <v>19999.9999999982</v>
      </c>
      <c r="D126" s="43" t="n">
        <f aca="false">D125-E$7*E$4*D125/E$8</f>
        <v>1.79179579374225E-009</v>
      </c>
      <c r="E126" s="44" t="n">
        <f aca="false">+(D126/E$8)*100</f>
        <v>8.95897896871123E-012</v>
      </c>
      <c r="F126" s="53" t="n">
        <f aca="false">+E126/E125</f>
        <v>0.8</v>
      </c>
    </row>
    <row r="127" customFormat="false" ht="12.75" hidden="false" customHeight="false" outlineLevel="0" collapsed="false">
      <c r="B127" s="41" t="n">
        <f aca="false">B126+E$4</f>
        <v>1150</v>
      </c>
      <c r="C127" s="42" t="n">
        <f aca="false">C126+E$7*E$4-E$7*E$4*C126/E$8</f>
        <v>19999.9999999986</v>
      </c>
      <c r="D127" s="43" t="n">
        <f aca="false">D126-E$7*E$4*D126/E$8</f>
        <v>1.4334366349938E-009</v>
      </c>
      <c r="E127" s="44" t="n">
        <f aca="false">+(D127/E$8)*100</f>
        <v>7.16718317496898E-012</v>
      </c>
      <c r="F127" s="53" t="n">
        <f aca="false">+E127/E126</f>
        <v>0.8</v>
      </c>
    </row>
    <row r="128" customFormat="false" ht="12.75" hidden="false" customHeight="false" outlineLevel="0" collapsed="false">
      <c r="B128" s="41" t="n">
        <f aca="false">B127+E$4</f>
        <v>1160</v>
      </c>
      <c r="C128" s="42" t="n">
        <f aca="false">C127+E$7*E$4-E$7*E$4*C127/E$8</f>
        <v>19999.9999999989</v>
      </c>
      <c r="D128" s="43" t="n">
        <f aca="false">D127-E$7*E$4*D127/E$8</f>
        <v>1.14674930799504E-009</v>
      </c>
      <c r="E128" s="44" t="n">
        <f aca="false">+(D128/E$8)*100</f>
        <v>5.73374653997518E-012</v>
      </c>
      <c r="F128" s="53" t="n">
        <f aca="false">+E128/E127</f>
        <v>0.8</v>
      </c>
    </row>
    <row r="129" customFormat="false" ht="12.75" hidden="false" customHeight="false" outlineLevel="0" collapsed="false">
      <c r="B129" s="41" t="n">
        <f aca="false">B128+E$4</f>
        <v>1170</v>
      </c>
      <c r="C129" s="42" t="n">
        <f aca="false">C128+E$7*E$4-E$7*E$4*C128/E$8</f>
        <v>19999.9999999991</v>
      </c>
      <c r="D129" s="43" t="n">
        <f aca="false">D128-E$7*E$4*D128/E$8</f>
        <v>9.17399446396029E-010</v>
      </c>
      <c r="E129" s="44" t="n">
        <f aca="false">+(D129/E$8)*100</f>
        <v>4.58699723198015E-012</v>
      </c>
      <c r="F129" s="53" t="n">
        <f aca="false">+E129/E128</f>
        <v>0.8</v>
      </c>
    </row>
    <row r="130" customFormat="false" ht="12.75" hidden="false" customHeight="false" outlineLevel="0" collapsed="false">
      <c r="B130" s="41" t="n">
        <f aca="false">B129+E$4</f>
        <v>1180</v>
      </c>
      <c r="C130" s="42" t="n">
        <f aca="false">C129+E$7*E$4-E$7*E$4*C129/E$8</f>
        <v>19999.9999999993</v>
      </c>
      <c r="D130" s="43" t="n">
        <f aca="false">D129-E$7*E$4*D129/E$8</f>
        <v>7.33919557116824E-010</v>
      </c>
      <c r="E130" s="44" t="n">
        <f aca="false">+(D130/E$8)*100</f>
        <v>3.66959778558412E-012</v>
      </c>
      <c r="F130" s="53" t="n">
        <f aca="false">+E130/E129</f>
        <v>0.8</v>
      </c>
    </row>
    <row r="131" customFormat="false" ht="12.75" hidden="false" customHeight="false" outlineLevel="0" collapsed="false">
      <c r="B131" s="41" t="n">
        <f aca="false">B130+E$4</f>
        <v>1190</v>
      </c>
      <c r="C131" s="42" t="n">
        <f aca="false">C130+E$7*E$4-E$7*E$4*C130/E$8</f>
        <v>19999.9999999994</v>
      </c>
      <c r="D131" s="43" t="n">
        <f aca="false">D130-E$7*E$4*D130/E$8</f>
        <v>5.87135645693459E-010</v>
      </c>
      <c r="E131" s="44" t="n">
        <f aca="false">+(D131/E$8)*100</f>
        <v>2.93567822846729E-012</v>
      </c>
      <c r="F131" s="53" t="n">
        <f aca="false">+E131/E130</f>
        <v>0.8</v>
      </c>
    </row>
    <row r="132" customFormat="false" ht="12.75" hidden="false" customHeight="false" outlineLevel="0" collapsed="false">
      <c r="B132" s="41" t="n">
        <f aca="false">B131+E$4</f>
        <v>1200</v>
      </c>
      <c r="C132" s="42" t="n">
        <f aca="false">C131+E$7*E$4-E$7*E$4*C131/E$8</f>
        <v>19999.9999999995</v>
      </c>
      <c r="D132" s="43" t="n">
        <f aca="false">D131-E$7*E$4*D131/E$8</f>
        <v>4.69708516554767E-010</v>
      </c>
      <c r="E132" s="44" t="n">
        <f aca="false">+(D132/E$8)*100</f>
        <v>2.34854258277383E-012</v>
      </c>
      <c r="F132" s="53" t="n">
        <f aca="false">+E132/E131</f>
        <v>0.8</v>
      </c>
    </row>
    <row r="133" customFormat="false" ht="12.75" hidden="false" customHeight="false" outlineLevel="0" collapsed="false">
      <c r="B133" s="41" t="n">
        <f aca="false">B132+E$4</f>
        <v>1210</v>
      </c>
      <c r="C133" s="42" t="n">
        <f aca="false">C132+E$7*E$4-E$7*E$4*C132/E$8</f>
        <v>19999.9999999996</v>
      </c>
      <c r="D133" s="43" t="n">
        <f aca="false">D132-E$7*E$4*D132/E$8</f>
        <v>3.75766813243814E-010</v>
      </c>
      <c r="E133" s="44" t="n">
        <f aca="false">+(D133/E$8)*100</f>
        <v>1.87883406621907E-012</v>
      </c>
      <c r="F133" s="53" t="n">
        <f aca="false">+E133/E132</f>
        <v>0.8</v>
      </c>
    </row>
    <row r="134" customFormat="false" ht="12.75" hidden="false" customHeight="false" outlineLevel="0" collapsed="false">
      <c r="B134" s="41" t="n">
        <f aca="false">B133+E$4</f>
        <v>1220</v>
      </c>
      <c r="C134" s="42" t="n">
        <f aca="false">C133+E$7*E$4-E$7*E$4*C133/E$8</f>
        <v>19999.9999999997</v>
      </c>
      <c r="D134" s="43" t="n">
        <f aca="false">D133-E$7*E$4*D133/E$8</f>
        <v>3.00613450595051E-010</v>
      </c>
      <c r="E134" s="44" t="n">
        <f aca="false">+(D134/E$8)*100</f>
        <v>1.50306725297525E-012</v>
      </c>
      <c r="F134" s="53" t="n">
        <f aca="false">+E134/E133</f>
        <v>0.8</v>
      </c>
    </row>
    <row r="135" customFormat="false" ht="12.75" hidden="false" customHeight="false" outlineLevel="0" collapsed="false">
      <c r="B135" s="41" t="n">
        <f aca="false">B134+E$4</f>
        <v>1230</v>
      </c>
      <c r="C135" s="42" t="n">
        <f aca="false">C134+E$7*E$4-E$7*E$4*C134/E$8</f>
        <v>19999.9999999998</v>
      </c>
      <c r="D135" s="43" t="n">
        <f aca="false">D134-E$7*E$4*D134/E$8</f>
        <v>2.40490760476041E-010</v>
      </c>
      <c r="E135" s="44" t="n">
        <f aca="false">+(D135/E$8)*100</f>
        <v>1.2024538023802E-012</v>
      </c>
      <c r="F135" s="53" t="n">
        <f aca="false">+E135/E134</f>
        <v>0.8</v>
      </c>
    </row>
    <row r="136" customFormat="false" ht="12.75" hidden="false" customHeight="false" outlineLevel="0" collapsed="false">
      <c r="B136" s="41" t="n">
        <f aca="false">B135+E$4</f>
        <v>1240</v>
      </c>
      <c r="C136" s="42" t="n">
        <f aca="false">C135+E$7*E$4-E$7*E$4*C135/E$8</f>
        <v>19999.9999999998</v>
      </c>
      <c r="D136" s="43" t="n">
        <f aca="false">D135-E$7*E$4*D135/E$8</f>
        <v>1.92392608380833E-010</v>
      </c>
      <c r="E136" s="44" t="n">
        <f aca="false">+(D136/E$8)*100</f>
        <v>9.61963041904163E-013</v>
      </c>
      <c r="F136" s="53" t="n">
        <f aca="false">+E136/E135</f>
        <v>0.8</v>
      </c>
    </row>
    <row r="137" customFormat="false" ht="12.75" hidden="false" customHeight="false" outlineLevel="0" collapsed="false">
      <c r="B137" s="41" t="n">
        <f aca="false">B136+E$4</f>
        <v>1250</v>
      </c>
      <c r="C137" s="42" t="n">
        <f aca="false">C136+E$7*E$4-E$7*E$4*C136/E$8</f>
        <v>19999.9999999998</v>
      </c>
      <c r="D137" s="43" t="n">
        <f aca="false">D136-E$7*E$4*D136/E$8</f>
        <v>1.53914086704666E-010</v>
      </c>
      <c r="E137" s="44" t="n">
        <f aca="false">+(D137/E$8)*100</f>
        <v>7.6957043352333E-013</v>
      </c>
      <c r="F137" s="53" t="n">
        <f aca="false">+E137/E136</f>
        <v>0.8</v>
      </c>
    </row>
    <row r="138" customFormat="false" ht="12.75" hidden="false" customHeight="false" outlineLevel="0" collapsed="false">
      <c r="B138" s="41" t="n">
        <f aca="false">B137+E$4</f>
        <v>1260</v>
      </c>
      <c r="C138" s="42" t="n">
        <f aca="false">C137+E$7*E$4-E$7*E$4*C137/E$8</f>
        <v>19999.9999999999</v>
      </c>
      <c r="D138" s="43" t="n">
        <f aca="false">D137-E$7*E$4*D137/E$8</f>
        <v>1.23131269363733E-010</v>
      </c>
      <c r="E138" s="44" t="n">
        <f aca="false">+(D138/E$8)*100</f>
        <v>6.15656346818664E-013</v>
      </c>
      <c r="F138" s="53" t="n">
        <f aca="false">+E138/E137</f>
        <v>0.8</v>
      </c>
    </row>
    <row r="139" customFormat="false" ht="12.75" hidden="false" customHeight="false" outlineLevel="0" collapsed="false">
      <c r="B139" s="41" t="n">
        <f aca="false">B138+E$4</f>
        <v>1270</v>
      </c>
      <c r="C139" s="42" t="n">
        <f aca="false">C138+E$7*E$4-E$7*E$4*C138/E$8</f>
        <v>19999.9999999999</v>
      </c>
      <c r="D139" s="43" t="n">
        <f aca="false">D138-E$7*E$4*D138/E$8</f>
        <v>9.85050154909863E-011</v>
      </c>
      <c r="E139" s="44" t="n">
        <f aca="false">+(D139/E$8)*100</f>
        <v>4.92525077454931E-013</v>
      </c>
      <c r="F139" s="53" t="n">
        <f aca="false">+E139/E138</f>
        <v>0.8</v>
      </c>
    </row>
    <row r="140" customFormat="false" ht="12.75" hidden="false" customHeight="false" outlineLevel="0" collapsed="false">
      <c r="B140" s="41" t="n">
        <f aca="false">B139+E$4</f>
        <v>1280</v>
      </c>
      <c r="C140" s="42" t="n">
        <f aca="false">C139+E$7*E$4-E$7*E$4*C139/E$8</f>
        <v>19999.9999999999</v>
      </c>
      <c r="D140" s="43" t="n">
        <f aca="false">D139-E$7*E$4*D139/E$8</f>
        <v>7.8804012392789E-011</v>
      </c>
      <c r="E140" s="44" t="n">
        <f aca="false">+(D140/E$8)*100</f>
        <v>3.94020061963945E-013</v>
      </c>
      <c r="F140" s="53" t="n">
        <f aca="false">+E140/E139</f>
        <v>0.8</v>
      </c>
    </row>
    <row r="141" customFormat="false" ht="12.75" hidden="false" customHeight="false" outlineLevel="0" collapsed="false">
      <c r="B141" s="41" t="n">
        <f aca="false">B140+E$4</f>
        <v>1290</v>
      </c>
      <c r="C141" s="42" t="n">
        <f aca="false">C140+E$7*E$4-E$7*E$4*C140/E$8</f>
        <v>19999.9999999999</v>
      </c>
      <c r="D141" s="43" t="n">
        <f aca="false">D140-E$7*E$4*D140/E$8</f>
        <v>6.30432099142312E-011</v>
      </c>
      <c r="E141" s="44" t="n">
        <f aca="false">+(D141/E$8)*100</f>
        <v>3.15216049571156E-013</v>
      </c>
      <c r="F141" s="53" t="n">
        <f aca="false">+E141/E140</f>
        <v>0.8</v>
      </c>
    </row>
    <row r="142" customFormat="false" ht="12.75" hidden="false" customHeight="false" outlineLevel="0" collapsed="false">
      <c r="B142" s="41" t="n">
        <f aca="false">B141+E$4</f>
        <v>1300</v>
      </c>
      <c r="C142" s="42" t="n">
        <f aca="false">C141+E$7*E$4-E$7*E$4*C141/E$8</f>
        <v>20000</v>
      </c>
      <c r="D142" s="43" t="n">
        <f aca="false">D141-E$7*E$4*D141/E$8</f>
        <v>5.0434567931385E-011</v>
      </c>
      <c r="E142" s="44" t="n">
        <f aca="false">+(D142/E$8)*100</f>
        <v>2.52172839656925E-013</v>
      </c>
      <c r="F142" s="53" t="n">
        <f aca="false">+E142/E141</f>
        <v>0.8</v>
      </c>
    </row>
    <row r="143" customFormat="false" ht="12.75" hidden="false" customHeight="false" outlineLevel="0" collapsed="false">
      <c r="B143" s="41" t="n">
        <f aca="false">B142+E$4</f>
        <v>1310</v>
      </c>
      <c r="C143" s="42" t="n">
        <f aca="false">C142+E$7*E$4-E$7*E$4*C142/E$8</f>
        <v>20000</v>
      </c>
      <c r="D143" s="43" t="n">
        <f aca="false">D142-E$7*E$4*D142/E$8</f>
        <v>4.0347654345108E-011</v>
      </c>
      <c r="E143" s="44" t="n">
        <f aca="false">+(D143/E$8)*100</f>
        <v>2.0173827172554E-013</v>
      </c>
      <c r="F143" s="53" t="n">
        <f aca="false">+E143/E142</f>
        <v>0.8</v>
      </c>
    </row>
    <row r="144" customFormat="false" ht="12.75" hidden="false" customHeight="false" outlineLevel="0" collapsed="false">
      <c r="B144" s="41" t="n">
        <f aca="false">B143+E$4</f>
        <v>1320</v>
      </c>
      <c r="C144" s="42" t="n">
        <f aca="false">C143+E$7*E$4-E$7*E$4*C143/E$8</f>
        <v>20000</v>
      </c>
      <c r="D144" s="43" t="n">
        <f aca="false">D143-E$7*E$4*D143/E$8</f>
        <v>3.22781234760864E-011</v>
      </c>
      <c r="E144" s="44" t="n">
        <f aca="false">+(D144/E$8)*100</f>
        <v>1.61390617380432E-013</v>
      </c>
      <c r="F144" s="53" t="n">
        <f aca="false">+E144/E143</f>
        <v>0.8</v>
      </c>
    </row>
    <row r="145" customFormat="false" ht="12.75" hidden="false" customHeight="false" outlineLevel="0" collapsed="false">
      <c r="B145" s="41" t="n">
        <f aca="false">B144+E$4</f>
        <v>1330</v>
      </c>
      <c r="C145" s="42" t="n">
        <f aca="false">C144+E$7*E$4-E$7*E$4*C144/E$8</f>
        <v>20000</v>
      </c>
      <c r="D145" s="43" t="n">
        <f aca="false">D144-E$7*E$4*D144/E$8</f>
        <v>2.58224987808691E-011</v>
      </c>
      <c r="E145" s="44" t="n">
        <f aca="false">+(D145/E$8)*100</f>
        <v>1.29112493904346E-013</v>
      </c>
      <c r="F145" s="53" t="n">
        <f aca="false">+E145/E144</f>
        <v>0.8</v>
      </c>
    </row>
    <row r="146" customFormat="false" ht="12.75" hidden="false" customHeight="false" outlineLevel="0" collapsed="false">
      <c r="B146" s="41" t="n">
        <f aca="false">B145+E$4</f>
        <v>1340</v>
      </c>
      <c r="C146" s="42" t="n">
        <f aca="false">C145+E$7*E$4-E$7*E$4*C145/E$8</f>
        <v>20000</v>
      </c>
      <c r="D146" s="43" t="n">
        <f aca="false">D145-E$7*E$4*D145/E$8</f>
        <v>2.06579990246953E-011</v>
      </c>
      <c r="E146" s="44" t="n">
        <f aca="false">+(D146/E$8)*100</f>
        <v>1.03289995123476E-013</v>
      </c>
      <c r="F146" s="53" t="n">
        <f aca="false">+E146/E145</f>
        <v>0.8</v>
      </c>
    </row>
    <row r="147" customFormat="false" ht="12.75" hidden="false" customHeight="false" outlineLevel="0" collapsed="false">
      <c r="B147" s="41" t="n">
        <f aca="false">B146+E$4</f>
        <v>1350</v>
      </c>
      <c r="C147" s="42" t="n">
        <f aca="false">C146+E$7*E$4-E$7*E$4*C146/E$8</f>
        <v>20000</v>
      </c>
      <c r="D147" s="43" t="n">
        <f aca="false">D146-E$7*E$4*D146/E$8</f>
        <v>1.65263992197562E-011</v>
      </c>
      <c r="E147" s="44" t="n">
        <f aca="false">+(D147/E$8)*100</f>
        <v>8.26319960987811E-014</v>
      </c>
      <c r="F147" s="53" t="n">
        <f aca="false">+E147/E146</f>
        <v>0.8</v>
      </c>
    </row>
    <row r="148" customFormat="false" ht="12.75" hidden="false" customHeight="false" outlineLevel="0" collapsed="false">
      <c r="B148" s="41" t="n">
        <f aca="false">B147+E$4</f>
        <v>1360</v>
      </c>
      <c r="C148" s="42" t="n">
        <f aca="false">C147+E$7*E$4-E$7*E$4*C147/E$8</f>
        <v>20000</v>
      </c>
      <c r="D148" s="43" t="n">
        <f aca="false">D147-E$7*E$4*D147/E$8</f>
        <v>1.3221119375805E-011</v>
      </c>
      <c r="E148" s="44" t="n">
        <f aca="false">+(D148/E$8)*100</f>
        <v>6.61055968790249E-014</v>
      </c>
      <c r="F148" s="53" t="n">
        <f aca="false">+E148/E147</f>
        <v>0.8</v>
      </c>
    </row>
    <row r="149" customFormat="false" ht="12.75" hidden="false" customHeight="false" outlineLevel="0" collapsed="false">
      <c r="B149" s="41" t="n">
        <f aca="false">B148+E$4</f>
        <v>1370</v>
      </c>
      <c r="C149" s="42" t="n">
        <f aca="false">C148+E$7*E$4-E$7*E$4*C148/E$8</f>
        <v>20000</v>
      </c>
      <c r="D149" s="43" t="n">
        <f aca="false">D148-E$7*E$4*D148/E$8</f>
        <v>1.0576895500644E-011</v>
      </c>
      <c r="E149" s="44" t="n">
        <f aca="false">+(D149/E$8)*100</f>
        <v>5.28844775032199E-014</v>
      </c>
      <c r="F149" s="53" t="n">
        <f aca="false">+E149/E148</f>
        <v>0.8</v>
      </c>
    </row>
    <row r="150" customFormat="false" ht="12.75" hidden="false" customHeight="false" outlineLevel="0" collapsed="false">
      <c r="B150" s="41" t="n">
        <f aca="false">B149+E$4</f>
        <v>1380</v>
      </c>
      <c r="C150" s="42" t="n">
        <f aca="false">C149+E$7*E$4-E$7*E$4*C149/E$8</f>
        <v>20000</v>
      </c>
      <c r="D150" s="43" t="n">
        <f aca="false">D149-E$7*E$4*D149/E$8</f>
        <v>8.46151640051519E-012</v>
      </c>
      <c r="E150" s="44" t="n">
        <f aca="false">+(D150/E$8)*100</f>
        <v>4.2307582002576E-014</v>
      </c>
      <c r="F150" s="53" t="n">
        <f aca="false">+E150/E149</f>
        <v>0.8</v>
      </c>
    </row>
    <row r="151" customFormat="false" ht="12.75" hidden="false" customHeight="false" outlineLevel="0" collapsed="false">
      <c r="B151" s="41" t="n">
        <f aca="false">B150+E$4</f>
        <v>1390</v>
      </c>
      <c r="C151" s="42" t="n">
        <f aca="false">C150+E$7*E$4-E$7*E$4*C150/E$8</f>
        <v>20000</v>
      </c>
      <c r="D151" s="43" t="n">
        <f aca="false">D150-E$7*E$4*D150/E$8</f>
        <v>6.76921312041215E-012</v>
      </c>
      <c r="E151" s="44" t="n">
        <f aca="false">+(D151/E$8)*100</f>
        <v>3.38460656020608E-014</v>
      </c>
      <c r="F151" s="53" t="n">
        <f aca="false">+E151/E150</f>
        <v>0.8</v>
      </c>
    </row>
    <row r="152" customFormat="false" ht="12.75" hidden="false" customHeight="false" outlineLevel="0" collapsed="false">
      <c r="B152" s="41" t="n">
        <f aca="false">B151+E$4</f>
        <v>1400</v>
      </c>
      <c r="C152" s="42" t="n">
        <f aca="false">C151+E$7*E$4-E$7*E$4*C151/E$8</f>
        <v>20000</v>
      </c>
      <c r="D152" s="43" t="n">
        <f aca="false">D151-E$7*E$4*D151/E$8</f>
        <v>5.41537049632972E-012</v>
      </c>
      <c r="E152" s="44" t="n">
        <f aca="false">+(D152/E$8)*100</f>
        <v>2.70768524816486E-014</v>
      </c>
      <c r="F152" s="53" t="n">
        <f aca="false">+E152/E151</f>
        <v>0.8</v>
      </c>
    </row>
    <row r="153" customFormat="false" ht="12.75" hidden="false" customHeight="false" outlineLevel="0" collapsed="false">
      <c r="B153" s="41" t="n">
        <f aca="false">B152+E$4</f>
        <v>1410</v>
      </c>
      <c r="C153" s="42" t="n">
        <f aca="false">C152+E$7*E$4-E$7*E$4*C152/E$8</f>
        <v>20000</v>
      </c>
      <c r="D153" s="43" t="n">
        <f aca="false">D152-E$7*E$4*D152/E$8</f>
        <v>4.33229639706378E-012</v>
      </c>
      <c r="E153" s="44" t="n">
        <f aca="false">+(D153/E$8)*100</f>
        <v>2.16614819853189E-014</v>
      </c>
      <c r="F153" s="53" t="n">
        <f aca="false">+E153/E152</f>
        <v>0.8</v>
      </c>
    </row>
    <row r="154" customFormat="false" ht="12.75" hidden="false" customHeight="false" outlineLevel="0" collapsed="false">
      <c r="B154" s="41" t="n">
        <f aca="false">B153+E$4</f>
        <v>1420</v>
      </c>
      <c r="C154" s="42" t="n">
        <f aca="false">C153+E$7*E$4-E$7*E$4*C153/E$8</f>
        <v>20000</v>
      </c>
      <c r="D154" s="43" t="n">
        <f aca="false">D153-E$7*E$4*D153/E$8</f>
        <v>3.46583711765102E-012</v>
      </c>
      <c r="E154" s="44" t="n">
        <f aca="false">+(D154/E$8)*100</f>
        <v>1.73291855882551E-014</v>
      </c>
      <c r="F154" s="53" t="n">
        <f aca="false">+E154/E153</f>
        <v>0.8</v>
      </c>
    </row>
    <row r="155" customFormat="false" ht="12.75" hidden="false" customHeight="false" outlineLevel="0" collapsed="false">
      <c r="B155" s="41" t="n">
        <f aca="false">B154+E$4</f>
        <v>1430</v>
      </c>
      <c r="C155" s="42" t="n">
        <f aca="false">C154+E$7*E$4-E$7*E$4*C154/E$8</f>
        <v>20000</v>
      </c>
      <c r="D155" s="43" t="n">
        <f aca="false">D154-E$7*E$4*D154/E$8</f>
        <v>2.77266969412082E-012</v>
      </c>
      <c r="E155" s="44" t="n">
        <f aca="false">+(D155/E$8)*100</f>
        <v>1.38633484706041E-014</v>
      </c>
      <c r="F155" s="53" t="n">
        <f aca="false">+E155/E154</f>
        <v>0.8</v>
      </c>
    </row>
    <row r="156" customFormat="false" ht="12.75" hidden="false" customHeight="false" outlineLevel="0" collapsed="false">
      <c r="B156" s="41" t="n">
        <f aca="false">B155+E$4</f>
        <v>1440</v>
      </c>
      <c r="C156" s="42" t="n">
        <f aca="false">C155+E$7*E$4-E$7*E$4*C155/E$8</f>
        <v>20000</v>
      </c>
      <c r="D156" s="43" t="n">
        <f aca="false">D155-E$7*E$4*D155/E$8</f>
        <v>2.21813575529665E-012</v>
      </c>
      <c r="E156" s="44" t="n">
        <f aca="false">+(D156/E$8)*100</f>
        <v>1.10906787764833E-014</v>
      </c>
      <c r="F156" s="53" t="n">
        <f aca="false">+E156/E155</f>
        <v>0.8</v>
      </c>
    </row>
    <row r="157" customFormat="false" ht="12.75" hidden="false" customHeight="false" outlineLevel="0" collapsed="false">
      <c r="B157" s="41" t="n">
        <f aca="false">B156+E$4</f>
        <v>1450</v>
      </c>
      <c r="C157" s="42" t="n">
        <f aca="false">C156+E$7*E$4-E$7*E$4*C156/E$8</f>
        <v>20000</v>
      </c>
      <c r="D157" s="43" t="n">
        <f aca="false">D156-E$7*E$4*D156/E$8</f>
        <v>1.77450860423732E-012</v>
      </c>
      <c r="E157" s="44" t="n">
        <f aca="false">+(D157/E$8)*100</f>
        <v>8.87254302118662E-015</v>
      </c>
      <c r="F157" s="53" t="n">
        <f aca="false">+E157/E156</f>
        <v>0.8</v>
      </c>
    </row>
    <row r="158" customFormat="false" ht="12.75" hidden="false" customHeight="false" outlineLevel="0" collapsed="false">
      <c r="B158" s="41" t="n">
        <f aca="false">B157+E$4</f>
        <v>1460</v>
      </c>
      <c r="C158" s="42" t="n">
        <f aca="false">C157+E$7*E$4-E$7*E$4*C157/E$8</f>
        <v>20000</v>
      </c>
      <c r="D158" s="43" t="n">
        <f aca="false">D157-E$7*E$4*D157/E$8</f>
        <v>1.41960688338986E-012</v>
      </c>
      <c r="E158" s="44" t="n">
        <f aca="false">+(D158/E$8)*100</f>
        <v>7.09803441694929E-015</v>
      </c>
      <c r="F158" s="53" t="n">
        <f aca="false">+E158/E157</f>
        <v>0.8</v>
      </c>
    </row>
    <row r="159" customFormat="false" ht="12.75" hidden="false" customHeight="false" outlineLevel="0" collapsed="false">
      <c r="B159" s="41" t="n">
        <f aca="false">B158+E$4</f>
        <v>1470</v>
      </c>
      <c r="C159" s="42" t="n">
        <f aca="false">C158+E$7*E$4-E$7*E$4*C158/E$8</f>
        <v>20000</v>
      </c>
      <c r="D159" s="43" t="n">
        <f aca="false">D158-E$7*E$4*D158/E$8</f>
        <v>1.13568550671189E-012</v>
      </c>
      <c r="E159" s="44" t="n">
        <f aca="false">+(D159/E$8)*100</f>
        <v>5.67842753355944E-015</v>
      </c>
      <c r="F159" s="53" t="n">
        <f aca="false">+E159/E158</f>
        <v>0.8</v>
      </c>
    </row>
    <row r="160" customFormat="false" ht="12.75" hidden="false" customHeight="false" outlineLevel="0" collapsed="false">
      <c r="B160" s="41" t="n">
        <f aca="false">B159+E$4</f>
        <v>1480</v>
      </c>
      <c r="C160" s="42" t="n">
        <f aca="false">C159+E$7*E$4-E$7*E$4*C159/E$8</f>
        <v>20000</v>
      </c>
      <c r="D160" s="43" t="n">
        <f aca="false">D159-E$7*E$4*D159/E$8</f>
        <v>9.0854840536951E-013</v>
      </c>
      <c r="E160" s="44" t="n">
        <f aca="false">+(D160/E$8)*100</f>
        <v>4.54274202684755E-015</v>
      </c>
      <c r="F160" s="53" t="n">
        <f aca="false">+E160/E159</f>
        <v>0.8</v>
      </c>
    </row>
    <row r="161" customFormat="false" ht="12.75" hidden="false" customHeight="false" outlineLevel="0" collapsed="false">
      <c r="B161" s="41" t="n">
        <f aca="false">B160+E$4</f>
        <v>1490</v>
      </c>
      <c r="C161" s="42" t="n">
        <f aca="false">C160+E$7*E$4-E$7*E$4*C160/E$8</f>
        <v>20000</v>
      </c>
      <c r="D161" s="43" t="n">
        <f aca="false">D160-E$7*E$4*D160/E$8</f>
        <v>7.26838724295608E-013</v>
      </c>
      <c r="E161" s="44" t="n">
        <f aca="false">+(D161/E$8)*100</f>
        <v>3.63419362147804E-015</v>
      </c>
      <c r="F161" s="53" t="n">
        <f aca="false">+E161/E160</f>
        <v>0.8</v>
      </c>
    </row>
    <row r="162" customFormat="false" ht="12.75" hidden="false" customHeight="false" outlineLevel="0" collapsed="false">
      <c r="B162" s="41" t="n">
        <f aca="false">B161+E$4</f>
        <v>1500</v>
      </c>
      <c r="C162" s="42" t="n">
        <f aca="false">C161+E$7*E$4-E$7*E$4*C161/E$8</f>
        <v>20000</v>
      </c>
      <c r="D162" s="43" t="n">
        <f aca="false">D161-E$7*E$4*D161/E$8</f>
        <v>5.81470979436486E-013</v>
      </c>
      <c r="E162" s="44" t="n">
        <f aca="false">+(D162/E$8)*100</f>
        <v>2.90735489718243E-015</v>
      </c>
      <c r="F162" s="53" t="n">
        <f aca="false">+E162/E161</f>
        <v>0.8</v>
      </c>
    </row>
    <row r="163" customFormat="false" ht="12.75" hidden="false" customHeight="false" outlineLevel="0" collapsed="false">
      <c r="B163" s="41" t="n">
        <f aca="false">B162+E$4</f>
        <v>1510</v>
      </c>
      <c r="C163" s="42" t="n">
        <f aca="false">C162+E$7*E$4-E$7*E$4*C162/E$8</f>
        <v>20000</v>
      </c>
      <c r="D163" s="43" t="n">
        <f aca="false">D162-E$7*E$4*D162/E$8</f>
        <v>4.65176783549189E-013</v>
      </c>
      <c r="E163" s="44" t="n">
        <f aca="false">+(D163/E$8)*100</f>
        <v>2.32588391774594E-015</v>
      </c>
      <c r="F163" s="53" t="n">
        <f aca="false">+E163/E162</f>
        <v>0.8</v>
      </c>
    </row>
    <row r="164" customFormat="false" ht="12.75" hidden="false" customHeight="false" outlineLevel="0" collapsed="false">
      <c r="B164" s="41" t="n">
        <f aca="false">B163+E$4</f>
        <v>1520</v>
      </c>
      <c r="C164" s="42" t="n">
        <f aca="false">C163+E$7*E$4-E$7*E$4*C163/E$8</f>
        <v>20000</v>
      </c>
      <c r="D164" s="43" t="n">
        <f aca="false">D163-E$7*E$4*D163/E$8</f>
        <v>3.72141426839351E-013</v>
      </c>
      <c r="E164" s="44" t="n">
        <f aca="false">+(D164/E$8)*100</f>
        <v>1.86070713419676E-015</v>
      </c>
      <c r="F164" s="53" t="n">
        <f aca="false">+E164/E163</f>
        <v>0.8</v>
      </c>
    </row>
    <row r="165" customFormat="false" ht="12.75" hidden="false" customHeight="false" outlineLevel="0" collapsed="false">
      <c r="B165" s="41" t="n">
        <f aca="false">B164+E$4</f>
        <v>1530</v>
      </c>
      <c r="C165" s="42" t="n">
        <f aca="false">C164+E$7*E$4-E$7*E$4*C164/E$8</f>
        <v>20000</v>
      </c>
      <c r="D165" s="43" t="n">
        <f aca="false">D164-E$7*E$4*D164/E$8</f>
        <v>2.97713141471481E-013</v>
      </c>
      <c r="E165" s="44" t="n">
        <f aca="false">+(D165/E$8)*100</f>
        <v>1.4885657073574E-015</v>
      </c>
      <c r="F165" s="53" t="n">
        <f aca="false">+E165/E164</f>
        <v>0.8</v>
      </c>
    </row>
    <row r="166" customFormat="false" ht="12.75" hidden="false" customHeight="false" outlineLevel="0" collapsed="false">
      <c r="B166" s="41" t="n">
        <f aca="false">B165+E$4</f>
        <v>1540</v>
      </c>
      <c r="C166" s="42" t="n">
        <f aca="false">C165+E$7*E$4-E$7*E$4*C165/E$8</f>
        <v>20000</v>
      </c>
      <c r="D166" s="43" t="n">
        <f aca="false">D165-E$7*E$4*D165/E$8</f>
        <v>2.38170513177185E-013</v>
      </c>
      <c r="E166" s="44" t="n">
        <f aca="false">+(D166/E$8)*100</f>
        <v>1.19085256588592E-015</v>
      </c>
      <c r="F166" s="53" t="n">
        <f aca="false">+E166/E165</f>
        <v>0.8</v>
      </c>
    </row>
    <row r="167" customFormat="false" ht="12.75" hidden="false" customHeight="false" outlineLevel="0" collapsed="false">
      <c r="B167" s="41" t="n">
        <f aca="false">B166+E$4</f>
        <v>1550</v>
      </c>
      <c r="C167" s="42" t="n">
        <f aca="false">C166+E$7*E$4-E$7*E$4*C166/E$8</f>
        <v>20000</v>
      </c>
      <c r="D167" s="43" t="n">
        <f aca="false">D166-E$7*E$4*D166/E$8</f>
        <v>1.90536410541748E-013</v>
      </c>
      <c r="E167" s="44" t="n">
        <f aca="false">+(D167/E$8)*100</f>
        <v>9.52682052708739E-016</v>
      </c>
      <c r="F167" s="53" t="n">
        <f aca="false">+E167/E166</f>
        <v>0.8</v>
      </c>
    </row>
    <row r="168" customFormat="false" ht="12.75" hidden="false" customHeight="false" outlineLevel="0" collapsed="false">
      <c r="B168" s="41" t="n">
        <f aca="false">B167+E$4</f>
        <v>1560</v>
      </c>
      <c r="C168" s="42" t="n">
        <f aca="false">C167+E$7*E$4-E$7*E$4*C167/E$8</f>
        <v>20000</v>
      </c>
      <c r="D168" s="43" t="n">
        <f aca="false">D167-E$7*E$4*D167/E$8</f>
        <v>1.52429128433398E-013</v>
      </c>
      <c r="E168" s="44" t="n">
        <f aca="false">+(D168/E$8)*100</f>
        <v>7.62145642166991E-016</v>
      </c>
      <c r="F168" s="53" t="n">
        <f aca="false">+E168/E167</f>
        <v>0.8</v>
      </c>
    </row>
    <row r="169" customFormat="false" ht="12.75" hidden="false" customHeight="false" outlineLevel="0" collapsed="false">
      <c r="B169" s="41" t="n">
        <f aca="false">B168+E$4</f>
        <v>1570</v>
      </c>
      <c r="C169" s="42" t="n">
        <f aca="false">C168+E$7*E$4-E$7*E$4*C168/E$8</f>
        <v>20000</v>
      </c>
      <c r="D169" s="43" t="n">
        <f aca="false">D168-E$7*E$4*D168/E$8</f>
        <v>1.21943302746719E-013</v>
      </c>
      <c r="E169" s="44" t="n">
        <f aca="false">+(D169/E$8)*100</f>
        <v>6.09716513733593E-016</v>
      </c>
      <c r="F169" s="53" t="n">
        <f aca="false">+E169/E168</f>
        <v>0.8</v>
      </c>
    </row>
    <row r="170" customFormat="false" ht="12.75" hidden="false" customHeight="false" outlineLevel="0" collapsed="false">
      <c r="B170" s="41" t="n">
        <f aca="false">B169+E$4</f>
        <v>1580</v>
      </c>
      <c r="C170" s="42" t="n">
        <f aca="false">C169+E$7*E$4-E$7*E$4*C169/E$8</f>
        <v>20000</v>
      </c>
      <c r="D170" s="43" t="n">
        <f aca="false">D169-E$7*E$4*D169/E$8</f>
        <v>9.75546421973749E-014</v>
      </c>
      <c r="E170" s="44" t="n">
        <f aca="false">+(D170/E$8)*100</f>
        <v>4.87773210986874E-016</v>
      </c>
      <c r="F170" s="53" t="n">
        <f aca="false">+E170/E169</f>
        <v>0.8</v>
      </c>
    </row>
    <row r="171" customFormat="false" ht="12.75" hidden="false" customHeight="false" outlineLevel="0" collapsed="false">
      <c r="B171" s="41" t="n">
        <f aca="false">B170+E$4</f>
        <v>1590</v>
      </c>
      <c r="C171" s="42" t="n">
        <f aca="false">C170+E$7*E$4-E$7*E$4*C170/E$8</f>
        <v>20000</v>
      </c>
      <c r="D171" s="43" t="n">
        <f aca="false">D170-E$7*E$4*D170/E$8</f>
        <v>7.80437137578999E-014</v>
      </c>
      <c r="E171" s="44" t="n">
        <f aca="false">+(D171/E$8)*100</f>
        <v>3.90218568789499E-016</v>
      </c>
      <c r="F171" s="53" t="n">
        <f aca="false">+E171/E170</f>
        <v>0.8</v>
      </c>
    </row>
    <row r="172" customFormat="false" ht="12.75" hidden="false" customHeight="false" outlineLevel="0" collapsed="false">
      <c r="B172" s="41" t="n">
        <f aca="false">B171+E$4</f>
        <v>1600</v>
      </c>
      <c r="C172" s="42" t="n">
        <f aca="false">C171+E$7*E$4-E$7*E$4*C171/E$8</f>
        <v>20000</v>
      </c>
      <c r="D172" s="43" t="n">
        <f aca="false">D171-E$7*E$4*D171/E$8</f>
        <v>6.24349710063199E-014</v>
      </c>
      <c r="E172" s="44" t="n">
        <f aca="false">+(D172/E$8)*100</f>
        <v>3.121748550316E-016</v>
      </c>
      <c r="F172" s="53" t="n">
        <f aca="false">+E172/E171</f>
        <v>0.8</v>
      </c>
    </row>
    <row r="173" customFormat="false" ht="12.75" hidden="false" customHeight="false" outlineLevel="0" collapsed="false">
      <c r="B173" s="41" t="n">
        <f aca="false">B172+E$4</f>
        <v>1610</v>
      </c>
      <c r="C173" s="42" t="n">
        <f aca="false">C172+E$7*E$4-E$7*E$4*C172/E$8</f>
        <v>20000</v>
      </c>
      <c r="D173" s="43" t="n">
        <f aca="false">D172-E$7*E$4*D172/E$8</f>
        <v>4.99479768050559E-014</v>
      </c>
      <c r="E173" s="44" t="n">
        <f aca="false">+(D173/E$8)*100</f>
        <v>2.4973988402528E-016</v>
      </c>
      <c r="F173" s="53" t="n">
        <f aca="false">+E173/E172</f>
        <v>0.8</v>
      </c>
    </row>
    <row r="174" customFormat="false" ht="12.75" hidden="false" customHeight="false" outlineLevel="0" collapsed="false">
      <c r="B174" s="41" t="n">
        <f aca="false">B173+E$4</f>
        <v>1620</v>
      </c>
      <c r="C174" s="42" t="n">
        <f aca="false">C173+E$7*E$4-E$7*E$4*C173/E$8</f>
        <v>20000</v>
      </c>
      <c r="D174" s="43" t="n">
        <f aca="false">D173-E$7*E$4*D173/E$8</f>
        <v>3.99583814440447E-014</v>
      </c>
      <c r="E174" s="44" t="n">
        <f aca="false">+(D174/E$8)*100</f>
        <v>1.99791907220224E-016</v>
      </c>
      <c r="F174" s="53" t="n">
        <f aca="false">+E174/E173</f>
        <v>0.8</v>
      </c>
    </row>
    <row r="175" customFormat="false" ht="12.75" hidden="false" customHeight="false" outlineLevel="0" collapsed="false">
      <c r="B175" s="41" t="n">
        <f aca="false">B174+E$4</f>
        <v>1630</v>
      </c>
      <c r="C175" s="42" t="n">
        <f aca="false">C174+E$7*E$4-E$7*E$4*C174/E$8</f>
        <v>20000</v>
      </c>
      <c r="D175" s="43" t="n">
        <f aca="false">D174-E$7*E$4*D174/E$8</f>
        <v>3.19667051552358E-014</v>
      </c>
      <c r="E175" s="44" t="n">
        <f aca="false">+(D175/E$8)*100</f>
        <v>1.59833525776179E-016</v>
      </c>
      <c r="F175" s="53" t="n">
        <f aca="false">+E175/E174</f>
        <v>0.8</v>
      </c>
    </row>
    <row r="176" customFormat="false" ht="12.75" hidden="false" customHeight="false" outlineLevel="0" collapsed="false">
      <c r="B176" s="41" t="n">
        <f aca="false">B175+E$4</f>
        <v>1640</v>
      </c>
      <c r="C176" s="42" t="n">
        <f aca="false">C175+E$7*E$4-E$7*E$4*C175/E$8</f>
        <v>20000</v>
      </c>
      <c r="D176" s="43" t="n">
        <f aca="false">D175-E$7*E$4*D175/E$8</f>
        <v>2.55733641241886E-014</v>
      </c>
      <c r="E176" s="44" t="n">
        <f aca="false">+(D176/E$8)*100</f>
        <v>1.27866820620943E-016</v>
      </c>
      <c r="F176" s="53" t="n">
        <f aca="false">+E176/E175</f>
        <v>0.8</v>
      </c>
    </row>
    <row r="177" customFormat="false" ht="12.75" hidden="false" customHeight="false" outlineLevel="0" collapsed="false">
      <c r="B177" s="41" t="n">
        <f aca="false">B176+E$4</f>
        <v>1650</v>
      </c>
      <c r="C177" s="42" t="n">
        <f aca="false">C176+E$7*E$4-E$7*E$4*C176/E$8</f>
        <v>20000</v>
      </c>
      <c r="D177" s="43" t="n">
        <f aca="false">D176-E$7*E$4*D176/E$8</f>
        <v>2.04586912993509E-014</v>
      </c>
      <c r="E177" s="44" t="n">
        <f aca="false">+(D177/E$8)*100</f>
        <v>1.02293456496755E-016</v>
      </c>
      <c r="F177" s="53" t="n">
        <f aca="false">+E177/E176</f>
        <v>0.8</v>
      </c>
    </row>
    <row r="178" customFormat="false" ht="12.75" hidden="false" customHeight="false" outlineLevel="0" collapsed="false">
      <c r="B178" s="41" t="n">
        <f aca="false">B177+E$4</f>
        <v>1660</v>
      </c>
      <c r="C178" s="42" t="n">
        <f aca="false">C177+E$7*E$4-E$7*E$4*C177/E$8</f>
        <v>20000</v>
      </c>
      <c r="D178" s="43" t="n">
        <f aca="false">D177-E$7*E$4*D177/E$8</f>
        <v>1.63669530394807E-014</v>
      </c>
      <c r="E178" s="44" t="n">
        <f aca="false">+(D178/E$8)*100</f>
        <v>8.18347651974036E-017</v>
      </c>
      <c r="F178" s="53" t="n">
        <f aca="false">+E178/E177</f>
        <v>0.8</v>
      </c>
    </row>
    <row r="179" customFormat="false" ht="12.75" hidden="false" customHeight="false" outlineLevel="0" collapsed="false">
      <c r="B179" s="41" t="n">
        <f aca="false">B178+E$4</f>
        <v>1670</v>
      </c>
      <c r="C179" s="42" t="n">
        <f aca="false">C178+E$7*E$4-E$7*E$4*C178/E$8</f>
        <v>20000</v>
      </c>
      <c r="D179" s="43" t="n">
        <f aca="false">D178-E$7*E$4*D178/E$8</f>
        <v>1.30935624315846E-014</v>
      </c>
      <c r="E179" s="44" t="n">
        <f aca="false">+(D179/E$8)*100</f>
        <v>6.54678121579229E-017</v>
      </c>
      <c r="F179" s="53" t="n">
        <f aca="false">+E179/E178</f>
        <v>0.8</v>
      </c>
    </row>
    <row r="180" customFormat="false" ht="12.75" hidden="false" customHeight="false" outlineLevel="0" collapsed="false">
      <c r="B180" s="41" t="n">
        <f aca="false">B179+E$4</f>
        <v>1680</v>
      </c>
      <c r="C180" s="42" t="n">
        <f aca="false">C179+E$7*E$4-E$7*E$4*C179/E$8</f>
        <v>20000</v>
      </c>
      <c r="D180" s="43" t="n">
        <f aca="false">D179-E$7*E$4*D179/E$8</f>
        <v>1.04748499452677E-014</v>
      </c>
      <c r="E180" s="44" t="n">
        <f aca="false">+(D180/E$8)*100</f>
        <v>5.23742497263383E-017</v>
      </c>
      <c r="F180" s="53" t="n">
        <f aca="false">+E180/E179</f>
        <v>0.8</v>
      </c>
    </row>
    <row r="181" customFormat="false" ht="12.75" hidden="false" customHeight="false" outlineLevel="0" collapsed="false">
      <c r="B181" s="41" t="n">
        <f aca="false">B180+E$4</f>
        <v>1690</v>
      </c>
      <c r="C181" s="42" t="n">
        <f aca="false">C180+E$7*E$4-E$7*E$4*C180/E$8</f>
        <v>20000</v>
      </c>
      <c r="D181" s="43" t="n">
        <f aca="false">D180-E$7*E$4*D180/E$8</f>
        <v>8.37987995621413E-015</v>
      </c>
      <c r="E181" s="44" t="n">
        <f aca="false">+(D181/E$8)*100</f>
        <v>4.18993997810707E-017</v>
      </c>
      <c r="F181" s="53" t="n">
        <f aca="false">+E181/E180</f>
        <v>0.8</v>
      </c>
    </row>
    <row r="182" customFormat="false" ht="12.75" hidden="false" customHeight="false" outlineLevel="0" collapsed="false">
      <c r="B182" s="41" t="n">
        <f aca="false">B181+E$4</f>
        <v>1700</v>
      </c>
      <c r="C182" s="42" t="n">
        <f aca="false">C181+E$7*E$4-E$7*E$4*C181/E$8</f>
        <v>20000</v>
      </c>
      <c r="D182" s="43" t="n">
        <f aca="false">D181-E$7*E$4*D181/E$8</f>
        <v>6.70390396497131E-015</v>
      </c>
      <c r="E182" s="44" t="n">
        <f aca="false">+(D182/E$8)*100</f>
        <v>3.35195198248565E-017</v>
      </c>
      <c r="F182" s="53" t="n">
        <f aca="false">+E182/E181</f>
        <v>0.8</v>
      </c>
    </row>
    <row r="183" customFormat="false" ht="12.75" hidden="false" customHeight="false" outlineLevel="0" collapsed="false">
      <c r="B183" s="41" t="n">
        <f aca="false">B182+E$4</f>
        <v>1710</v>
      </c>
      <c r="C183" s="42" t="n">
        <f aca="false">C182+E$7*E$4-E$7*E$4*C182/E$8</f>
        <v>20000</v>
      </c>
      <c r="D183" s="43" t="n">
        <f aca="false">D182-E$7*E$4*D182/E$8</f>
        <v>5.36312317197704E-015</v>
      </c>
      <c r="E183" s="44" t="n">
        <f aca="false">+(D183/E$8)*100</f>
        <v>2.68156158598852E-017</v>
      </c>
      <c r="F183" s="53" t="n">
        <f aca="false">+E183/E182</f>
        <v>0.8</v>
      </c>
    </row>
    <row r="184" customFormat="false" ht="12.75" hidden="false" customHeight="false" outlineLevel="0" collapsed="false">
      <c r="B184" s="41" t="n">
        <f aca="false">B183+E$4</f>
        <v>1720</v>
      </c>
      <c r="C184" s="42" t="n">
        <f aca="false">C183+E$7*E$4-E$7*E$4*C183/E$8</f>
        <v>20000</v>
      </c>
      <c r="D184" s="43" t="n">
        <f aca="false">D183-E$7*E$4*D183/E$8</f>
        <v>4.29049853758164E-015</v>
      </c>
      <c r="E184" s="44" t="n">
        <f aca="false">+(D184/E$8)*100</f>
        <v>2.14524926879082E-017</v>
      </c>
      <c r="F184" s="53" t="n">
        <f aca="false">+E184/E183</f>
        <v>0.8</v>
      </c>
    </row>
    <row r="185" customFormat="false" ht="12.75" hidden="false" customHeight="false" outlineLevel="0" collapsed="false">
      <c r="B185" s="41" t="n">
        <f aca="false">B184+E$4</f>
        <v>1730</v>
      </c>
      <c r="C185" s="42" t="n">
        <f aca="false">C184+E$7*E$4-E$7*E$4*C184/E$8</f>
        <v>20000</v>
      </c>
      <c r="D185" s="43" t="n">
        <f aca="false">D184-E$7*E$4*D184/E$8</f>
        <v>3.43239883006531E-015</v>
      </c>
      <c r="E185" s="44" t="n">
        <f aca="false">+(D185/E$8)*100</f>
        <v>1.71619941503265E-017</v>
      </c>
      <c r="F185" s="53" t="n">
        <f aca="false">+E185/E184</f>
        <v>0.8</v>
      </c>
    </row>
    <row r="186" customFormat="false" ht="12.75" hidden="false" customHeight="false" outlineLevel="0" collapsed="false">
      <c r="B186" s="41" t="n">
        <f aca="false">B185+E$4</f>
        <v>1740</v>
      </c>
      <c r="C186" s="42" t="n">
        <f aca="false">C185+E$7*E$4-E$7*E$4*C185/E$8</f>
        <v>20000</v>
      </c>
      <c r="D186" s="43" t="n">
        <f aca="false">D185-E$7*E$4*D185/E$8</f>
        <v>2.74591906405225E-015</v>
      </c>
      <c r="E186" s="44" t="n">
        <f aca="false">+(D186/E$8)*100</f>
        <v>1.37295953202612E-017</v>
      </c>
      <c r="F186" s="53" t="n">
        <f aca="false">+E186/E185</f>
        <v>0.8</v>
      </c>
    </row>
    <row r="187" customFormat="false" ht="12.75" hidden="false" customHeight="false" outlineLevel="0" collapsed="false">
      <c r="B187" s="41" t="n">
        <f aca="false">B186+E$4</f>
        <v>1750</v>
      </c>
      <c r="C187" s="42" t="n">
        <f aca="false">C186+E$7*E$4-E$7*E$4*C186/E$8</f>
        <v>20000</v>
      </c>
      <c r="D187" s="43" t="n">
        <f aca="false">D186-E$7*E$4*D186/E$8</f>
        <v>2.1967352512418E-015</v>
      </c>
      <c r="E187" s="44" t="n">
        <f aca="false">+(D187/E$8)*100</f>
        <v>1.0983676256209E-017</v>
      </c>
      <c r="F187" s="53" t="n">
        <f aca="false">+E187/E186</f>
        <v>0.8</v>
      </c>
    </row>
    <row r="188" customFormat="false" ht="12.75" hidden="false" customHeight="false" outlineLevel="0" collapsed="false">
      <c r="B188" s="41" t="n">
        <f aca="false">B187+E$4</f>
        <v>1760</v>
      </c>
      <c r="C188" s="42" t="n">
        <f aca="false">C187+E$7*E$4-E$7*E$4*C187/E$8</f>
        <v>20000</v>
      </c>
      <c r="D188" s="43" t="n">
        <f aca="false">D187-E$7*E$4*D187/E$8</f>
        <v>1.75738820099344E-015</v>
      </c>
      <c r="E188" s="44" t="n">
        <f aca="false">+(D188/E$8)*100</f>
        <v>8.78694100496719E-018</v>
      </c>
      <c r="F188" s="53" t="n">
        <f aca="false">+E188/E187</f>
        <v>0.8</v>
      </c>
    </row>
    <row r="189" customFormat="false" ht="12.75" hidden="false" customHeight="false" outlineLevel="0" collapsed="false">
      <c r="B189" s="41" t="n">
        <f aca="false">B188+E$4</f>
        <v>1770</v>
      </c>
      <c r="C189" s="42" t="n">
        <f aca="false">C188+E$7*E$4-E$7*E$4*C188/E$8</f>
        <v>20000</v>
      </c>
      <c r="D189" s="43" t="n">
        <f aca="false">D188-E$7*E$4*D188/E$8</f>
        <v>1.40591056079475E-015</v>
      </c>
      <c r="E189" s="44" t="n">
        <f aca="false">+(D189/E$8)*100</f>
        <v>7.02955280397375E-018</v>
      </c>
      <c r="F189" s="53" t="n">
        <f aca="false">+E189/E188</f>
        <v>0.8</v>
      </c>
    </row>
    <row r="190" customFormat="false" ht="12.75" hidden="false" customHeight="false" outlineLevel="0" collapsed="false">
      <c r="B190" s="41" t="n">
        <f aca="false">B189+E$4</f>
        <v>1780</v>
      </c>
      <c r="C190" s="42" t="n">
        <f aca="false">C189+E$7*E$4-E$7*E$4*C189/E$8</f>
        <v>20000</v>
      </c>
      <c r="D190" s="43" t="n">
        <f aca="false">D189-E$7*E$4*D189/E$8</f>
        <v>1.1247284486358E-015</v>
      </c>
      <c r="E190" s="44" t="n">
        <f aca="false">+(D190/E$8)*100</f>
        <v>5.623642243179E-018</v>
      </c>
      <c r="F190" s="53" t="n">
        <f aca="false">+E190/E189</f>
        <v>0.8</v>
      </c>
    </row>
    <row r="191" customFormat="false" ht="12.75" hidden="false" customHeight="false" outlineLevel="0" collapsed="false">
      <c r="B191" s="41" t="n">
        <f aca="false">B190+E$4</f>
        <v>1790</v>
      </c>
      <c r="C191" s="42" t="n">
        <f aca="false">C190+E$7*E$4-E$7*E$4*C190/E$8</f>
        <v>20000</v>
      </c>
      <c r="D191" s="43" t="n">
        <f aca="false">D190-E$7*E$4*D190/E$8</f>
        <v>8.9978275890864E-016</v>
      </c>
      <c r="E191" s="44" t="n">
        <f aca="false">+(D191/E$8)*100</f>
        <v>4.4989137945432E-018</v>
      </c>
      <c r="F191" s="53" t="n">
        <f aca="false">+E191/E190</f>
        <v>0.8</v>
      </c>
    </row>
    <row r="192" customFormat="false" ht="12.75" hidden="false" customHeight="false" outlineLevel="0" collapsed="false">
      <c r="B192" s="41" t="n">
        <f aca="false">B191+E$4</f>
        <v>1800</v>
      </c>
      <c r="C192" s="42" t="n">
        <f aca="false">C191+E$7*E$4-E$7*E$4*C191/E$8</f>
        <v>20000</v>
      </c>
      <c r="D192" s="43" t="n">
        <f aca="false">D191-E$7*E$4*D191/E$8</f>
        <v>7.19826207126912E-016</v>
      </c>
      <c r="E192" s="44" t="n">
        <f aca="false">+(D192/E$8)*100</f>
        <v>3.59913103563456E-018</v>
      </c>
      <c r="F192" s="53" t="n">
        <f aca="false">+E192/E191</f>
        <v>0.8</v>
      </c>
    </row>
    <row r="193" customFormat="false" ht="12.75" hidden="false" customHeight="false" outlineLevel="0" collapsed="false">
      <c r="B193" s="41" t="n">
        <f aca="false">B192+E$4</f>
        <v>1810</v>
      </c>
      <c r="C193" s="42" t="n">
        <f aca="false">C192+E$7*E$4-E$7*E$4*C192/E$8</f>
        <v>20000</v>
      </c>
      <c r="D193" s="43" t="n">
        <f aca="false">D192-E$7*E$4*D192/E$8</f>
        <v>5.7586096570153E-016</v>
      </c>
      <c r="E193" s="44" t="n">
        <f aca="false">+(D193/E$8)*100</f>
        <v>2.87930482850765E-018</v>
      </c>
      <c r="F193" s="53" t="n">
        <f aca="false">+E193/E192</f>
        <v>0.8</v>
      </c>
    </row>
    <row r="194" customFormat="false" ht="12.75" hidden="false" customHeight="false" outlineLevel="0" collapsed="false">
      <c r="B194" s="41" t="n">
        <f aca="false">B193+E$4</f>
        <v>1820</v>
      </c>
      <c r="C194" s="42" t="n">
        <f aca="false">C193+E$7*E$4-E$7*E$4*C193/E$8</f>
        <v>20000</v>
      </c>
      <c r="D194" s="43" t="n">
        <f aca="false">D193-E$7*E$4*D193/E$8</f>
        <v>4.60688772561224E-016</v>
      </c>
      <c r="E194" s="44" t="n">
        <f aca="false">+(D194/E$8)*100</f>
        <v>2.30344386280612E-018</v>
      </c>
      <c r="F194" s="53" t="n">
        <f aca="false">+E194/E193</f>
        <v>0.8</v>
      </c>
    </row>
    <row r="195" customFormat="false" ht="12.75" hidden="false" customHeight="false" outlineLevel="0" collapsed="false">
      <c r="B195" s="41" t="n">
        <f aca="false">B194+E$4</f>
        <v>1830</v>
      </c>
      <c r="C195" s="42" t="n">
        <f aca="false">C194+E$7*E$4-E$7*E$4*C194/E$8</f>
        <v>20000</v>
      </c>
      <c r="D195" s="43" t="n">
        <f aca="false">D194-E$7*E$4*D194/E$8</f>
        <v>3.68551018048979E-016</v>
      </c>
      <c r="E195" s="44" t="n">
        <f aca="false">+(D195/E$8)*100</f>
        <v>1.8427550902449E-018</v>
      </c>
      <c r="F195" s="53" t="n">
        <f aca="false">+E195/E194</f>
        <v>0.8</v>
      </c>
    </row>
    <row r="196" customFormat="false" ht="12.75" hidden="false" customHeight="false" outlineLevel="0" collapsed="false">
      <c r="B196" s="41" t="n">
        <f aca="false">B195+E$4</f>
        <v>1840</v>
      </c>
      <c r="C196" s="42" t="n">
        <f aca="false">C195+E$7*E$4-E$7*E$4*C195/E$8</f>
        <v>20000</v>
      </c>
      <c r="D196" s="43" t="n">
        <f aca="false">D195-E$7*E$4*D195/E$8</f>
        <v>2.94840814439183E-016</v>
      </c>
      <c r="E196" s="44" t="n">
        <f aca="false">+(D196/E$8)*100</f>
        <v>1.47420407219592E-018</v>
      </c>
      <c r="F196" s="53" t="n">
        <f aca="false">+E196/E195</f>
        <v>0.8</v>
      </c>
    </row>
    <row r="197" customFormat="false" ht="12.75" hidden="false" customHeight="false" outlineLevel="0" collapsed="false">
      <c r="B197" s="41" t="n">
        <f aca="false">B196+E$4</f>
        <v>1850</v>
      </c>
      <c r="C197" s="42" t="n">
        <f aca="false">C196+E$7*E$4-E$7*E$4*C196/E$8</f>
        <v>20000</v>
      </c>
      <c r="D197" s="43" t="n">
        <f aca="false">D196-E$7*E$4*D196/E$8</f>
        <v>2.35872651551347E-016</v>
      </c>
      <c r="E197" s="44" t="n">
        <f aca="false">+(D197/E$8)*100</f>
        <v>1.17936325775673E-018</v>
      </c>
      <c r="F197" s="53" t="n">
        <f aca="false">+E197/E196</f>
        <v>0.8</v>
      </c>
    </row>
    <row r="198" customFormat="false" ht="12.75" hidden="false" customHeight="false" outlineLevel="0" collapsed="false">
      <c r="B198" s="41" t="n">
        <f aca="false">B197+E$4</f>
        <v>1860</v>
      </c>
      <c r="C198" s="42" t="n">
        <f aca="false">C197+E$7*E$4-E$7*E$4*C197/E$8</f>
        <v>20000</v>
      </c>
      <c r="D198" s="43" t="n">
        <f aca="false">D197-E$7*E$4*D197/E$8</f>
        <v>1.88698121241077E-016</v>
      </c>
      <c r="E198" s="44" t="n">
        <f aca="false">+(D198/E$8)*100</f>
        <v>9.43490606205386E-019</v>
      </c>
      <c r="F198" s="53" t="n">
        <f aca="false">+E198/E197</f>
        <v>0.8</v>
      </c>
    </row>
    <row r="199" customFormat="false" ht="12.75" hidden="false" customHeight="false" outlineLevel="0" collapsed="false">
      <c r="B199" s="41" t="n">
        <f aca="false">B198+E$4</f>
        <v>1870</v>
      </c>
      <c r="C199" s="42" t="n">
        <f aca="false">C198+E$7*E$4-E$7*E$4*C198/E$8</f>
        <v>20000</v>
      </c>
      <c r="D199" s="43" t="n">
        <f aca="false">D198-E$7*E$4*D198/E$8</f>
        <v>1.50958496992862E-016</v>
      </c>
      <c r="E199" s="44" t="n">
        <f aca="false">+(D199/E$8)*100</f>
        <v>7.54792484964309E-019</v>
      </c>
      <c r="F199" s="53" t="n">
        <f aca="false">+E199/E198</f>
        <v>0.8</v>
      </c>
    </row>
    <row r="200" customFormat="false" ht="12.75" hidden="false" customHeight="false" outlineLevel="0" collapsed="false">
      <c r="B200" s="41" t="n">
        <f aca="false">B199+E$4</f>
        <v>1880</v>
      </c>
      <c r="C200" s="42" t="n">
        <f aca="false">C199+E$7*E$4-E$7*E$4*C199/E$8</f>
        <v>20000</v>
      </c>
      <c r="D200" s="43" t="n">
        <f aca="false">D199-E$7*E$4*D199/E$8</f>
        <v>1.20766797594289E-016</v>
      </c>
      <c r="E200" s="44" t="n">
        <f aca="false">+(D200/E$8)*100</f>
        <v>6.03833987971447E-019</v>
      </c>
      <c r="F200" s="53" t="n">
        <f aca="false">+E200/E199</f>
        <v>0.8</v>
      </c>
    </row>
    <row r="201" customFormat="false" ht="12.75" hidden="false" customHeight="false" outlineLevel="0" collapsed="false">
      <c r="B201" s="41" t="n">
        <f aca="false">B200+E$4</f>
        <v>1890</v>
      </c>
      <c r="C201" s="42" t="n">
        <f aca="false">C200+E$7*E$4-E$7*E$4*C200/E$8</f>
        <v>20000</v>
      </c>
      <c r="D201" s="43" t="n">
        <f aca="false">D200-E$7*E$4*D200/E$8</f>
        <v>9.66134380754316E-017</v>
      </c>
      <c r="E201" s="44" t="n">
        <f aca="false">+(D201/E$8)*100</f>
        <v>4.83067190377158E-019</v>
      </c>
      <c r="F201" s="53" t="n">
        <f aca="false">+E201/E200</f>
        <v>0.8</v>
      </c>
    </row>
    <row r="202" customFormat="false" ht="12.75" hidden="false" customHeight="false" outlineLevel="0" collapsed="false">
      <c r="B202" s="41" t="n">
        <f aca="false">B201+E$4</f>
        <v>1900</v>
      </c>
      <c r="C202" s="42" t="n">
        <f aca="false">C201+E$7*E$4-E$7*E$4*C201/E$8</f>
        <v>20000</v>
      </c>
      <c r="D202" s="43" t="n">
        <f aca="false">D201-E$7*E$4*D201/E$8</f>
        <v>7.72907504603453E-017</v>
      </c>
      <c r="E202" s="44" t="n">
        <f aca="false">+(D202/E$8)*100</f>
        <v>3.86453752301726E-019</v>
      </c>
      <c r="F202" s="53" t="n">
        <f aca="false">+E202/E201</f>
        <v>0.8</v>
      </c>
    </row>
    <row r="203" customFormat="false" ht="12.75" hidden="false" customHeight="false" outlineLevel="0" collapsed="false">
      <c r="B203" s="41" t="n">
        <f aca="false">B202+E$4</f>
        <v>1910</v>
      </c>
      <c r="C203" s="42" t="n">
        <f aca="false">C202+E$7*E$4-E$7*E$4*C202/E$8</f>
        <v>20000</v>
      </c>
      <c r="D203" s="43" t="n">
        <f aca="false">D202-E$7*E$4*D202/E$8</f>
        <v>6.18326003682762E-017</v>
      </c>
      <c r="E203" s="44" t="n">
        <f aca="false">+(D203/E$8)*100</f>
        <v>3.09163001841381E-019</v>
      </c>
      <c r="F203" s="53" t="n">
        <f aca="false">+E203/E202</f>
        <v>0.8</v>
      </c>
    </row>
    <row r="204" customFormat="false" ht="12.75" hidden="false" customHeight="false" outlineLevel="0" collapsed="false">
      <c r="B204" s="41" t="n">
        <f aca="false">B203+E$4</f>
        <v>1920</v>
      </c>
      <c r="C204" s="42" t="n">
        <f aca="false">C203+E$7*E$4-E$7*E$4*C203/E$8</f>
        <v>20000</v>
      </c>
      <c r="D204" s="43" t="n">
        <f aca="false">D203-E$7*E$4*D203/E$8</f>
        <v>4.9466080294621E-017</v>
      </c>
      <c r="E204" s="44" t="n">
        <f aca="false">+(D204/E$8)*100</f>
        <v>2.47330401473105E-019</v>
      </c>
      <c r="F204" s="53" t="n">
        <f aca="false">+E204/E203</f>
        <v>0.8</v>
      </c>
    </row>
    <row r="205" customFormat="false" ht="12.75" hidden="false" customHeight="false" outlineLevel="0" collapsed="false">
      <c r="B205" s="41" t="n">
        <f aca="false">B204+E$4</f>
        <v>1930</v>
      </c>
      <c r="C205" s="42" t="n">
        <f aca="false">C204+E$7*E$4-E$7*E$4*C204/E$8</f>
        <v>20000</v>
      </c>
      <c r="D205" s="43" t="n">
        <f aca="false">D204-E$7*E$4*D204/E$8</f>
        <v>3.95728642356968E-017</v>
      </c>
      <c r="E205" s="44" t="n">
        <f aca="false">+(D205/E$8)*100</f>
        <v>1.97864321178484E-019</v>
      </c>
      <c r="F205" s="53" t="n">
        <f aca="false">+E205/E204</f>
        <v>0.8</v>
      </c>
    </row>
    <row r="206" customFormat="false" ht="12.75" hidden="false" customHeight="false" outlineLevel="0" collapsed="false">
      <c r="B206" s="41" t="n">
        <f aca="false">B205+E$4</f>
        <v>1940</v>
      </c>
      <c r="C206" s="42" t="n">
        <f aca="false">C205+E$7*E$4-E$7*E$4*C205/E$8</f>
        <v>20000</v>
      </c>
      <c r="D206" s="43" t="n">
        <f aca="false">D205-E$7*E$4*D205/E$8</f>
        <v>3.16582913885574E-017</v>
      </c>
      <c r="E206" s="44" t="n">
        <f aca="false">+(D206/E$8)*100</f>
        <v>1.58291456942787E-019</v>
      </c>
      <c r="F206" s="53" t="n">
        <f aca="false">+E206/E205</f>
        <v>0.8</v>
      </c>
    </row>
    <row r="207" customFormat="false" ht="12.75" hidden="false" customHeight="false" outlineLevel="0" collapsed="false">
      <c r="B207" s="41" t="n">
        <f aca="false">B206+E$4</f>
        <v>1950</v>
      </c>
      <c r="C207" s="42" t="n">
        <f aca="false">C206+E$7*E$4-E$7*E$4*C206/E$8</f>
        <v>20000</v>
      </c>
      <c r="D207" s="43" t="n">
        <f aca="false">D206-E$7*E$4*D206/E$8</f>
        <v>2.53266331108459E-017</v>
      </c>
      <c r="E207" s="44" t="n">
        <f aca="false">+(D207/E$8)*100</f>
        <v>1.2663316555423E-019</v>
      </c>
      <c r="F207" s="53" t="n">
        <f aca="false">+E207/E206</f>
        <v>0.8</v>
      </c>
    </row>
    <row r="208" customFormat="false" ht="12.75" hidden="false" customHeight="false" outlineLevel="0" collapsed="false">
      <c r="B208" s="41" t="n">
        <f aca="false">B207+E$4</f>
        <v>1960</v>
      </c>
      <c r="C208" s="42" t="n">
        <f aca="false">C207+E$7*E$4-E$7*E$4*C207/E$8</f>
        <v>20000</v>
      </c>
      <c r="D208" s="43" t="n">
        <f aca="false">D207-E$7*E$4*D207/E$8</f>
        <v>2.02613064886767E-017</v>
      </c>
      <c r="E208" s="44" t="n">
        <f aca="false">+(D208/E$8)*100</f>
        <v>1.01306532443384E-019</v>
      </c>
      <c r="F208" s="53" t="n">
        <f aca="false">+E208/E207</f>
        <v>0.8</v>
      </c>
    </row>
    <row r="209" customFormat="false" ht="12.75" hidden="false" customHeight="false" outlineLevel="0" collapsed="false">
      <c r="B209" s="41" t="n">
        <f aca="false">B208+E$4</f>
        <v>1970</v>
      </c>
      <c r="C209" s="42" t="n">
        <f aca="false">C208+E$7*E$4-E$7*E$4*C208/E$8</f>
        <v>20000</v>
      </c>
      <c r="D209" s="43" t="n">
        <f aca="false">D208-E$7*E$4*D208/E$8</f>
        <v>1.62090451909414E-017</v>
      </c>
      <c r="E209" s="44" t="n">
        <f aca="false">+(D209/E$8)*100</f>
        <v>8.1045225954707E-020</v>
      </c>
      <c r="F209" s="53" t="n">
        <f aca="false">+E209/E208</f>
        <v>0.8</v>
      </c>
    </row>
    <row r="210" customFormat="false" ht="12.75" hidden="false" customHeight="false" outlineLevel="0" collapsed="false">
      <c r="B210" s="41" t="n">
        <f aca="false">B209+E$4</f>
        <v>1980</v>
      </c>
      <c r="C210" s="42" t="n">
        <f aca="false">C209+E$7*E$4-E$7*E$4*C209/E$8</f>
        <v>20000</v>
      </c>
      <c r="D210" s="43" t="n">
        <f aca="false">D209-E$7*E$4*D209/E$8</f>
        <v>1.29672361527531E-017</v>
      </c>
      <c r="E210" s="44" t="n">
        <f aca="false">+(D210/E$8)*100</f>
        <v>6.48361807637656E-020</v>
      </c>
      <c r="F210" s="53" t="n">
        <f aca="false">+E210/E209</f>
        <v>0.8</v>
      </c>
    </row>
    <row r="211" customFormat="false" ht="12.75" hidden="false" customHeight="false" outlineLevel="0" collapsed="false">
      <c r="B211" s="41" t="n">
        <f aca="false">B210+E$4</f>
        <v>1990</v>
      </c>
      <c r="C211" s="42" t="n">
        <f aca="false">C210+E$7*E$4-E$7*E$4*C210/E$8</f>
        <v>20000</v>
      </c>
      <c r="D211" s="43" t="n">
        <f aca="false">D210-E$7*E$4*D210/E$8</f>
        <v>1.03737889222025E-017</v>
      </c>
      <c r="E211" s="44" t="n">
        <f aca="false">+(D211/E$8)*100</f>
        <v>5.18689446110125E-020</v>
      </c>
      <c r="F211" s="53" t="n">
        <f aca="false">+E211/E210</f>
        <v>0.8</v>
      </c>
    </row>
    <row r="212" customFormat="false" ht="12.75" hidden="false" customHeight="false" outlineLevel="0" collapsed="false">
      <c r="B212" s="41" t="n">
        <f aca="false">B211+E$4</f>
        <v>2000</v>
      </c>
      <c r="C212" s="42" t="n">
        <f aca="false">C211+E$7*E$4-E$7*E$4*C211/E$8</f>
        <v>20000</v>
      </c>
      <c r="D212" s="43" t="n">
        <f aca="false">D211-E$7*E$4*D211/E$8</f>
        <v>8.299031137762E-018</v>
      </c>
      <c r="E212" s="44" t="n">
        <f aca="false">+(D212/E$8)*100</f>
        <v>4.149515568881E-020</v>
      </c>
      <c r="F212" s="53" t="n">
        <f aca="false">+E212/E211</f>
        <v>0.8</v>
      </c>
    </row>
    <row r="213" customFormat="false" ht="12.75" hidden="false" customHeight="false" outlineLevel="0" collapsed="false">
      <c r="B213" s="41" t="n">
        <f aca="false">B212+E$4</f>
        <v>2010</v>
      </c>
      <c r="C213" s="42" t="n">
        <f aca="false">C212+E$7*E$4-E$7*E$4*C212/E$8</f>
        <v>20000</v>
      </c>
      <c r="D213" s="43" t="n">
        <f aca="false">D212-E$7*E$4*D212/E$8</f>
        <v>6.6392249102096E-018</v>
      </c>
      <c r="E213" s="44" t="n">
        <f aca="false">+(D213/E$8)*100</f>
        <v>3.3196124551048E-020</v>
      </c>
      <c r="F213" s="53" t="n">
        <f aca="false">+E213/E212</f>
        <v>0.8</v>
      </c>
    </row>
    <row r="214" customFormat="false" ht="12.75" hidden="false" customHeight="false" outlineLevel="0" collapsed="false">
      <c r="B214" s="41" t="n">
        <f aca="false">B213+E$4</f>
        <v>2020</v>
      </c>
      <c r="C214" s="42" t="n">
        <f aca="false">C213+E$7*E$4-E$7*E$4*C213/E$8</f>
        <v>20000</v>
      </c>
      <c r="D214" s="43" t="n">
        <f aca="false">D213-E$7*E$4*D213/E$8</f>
        <v>5.31137992816768E-018</v>
      </c>
      <c r="E214" s="44" t="n">
        <f aca="false">+(D214/E$8)*100</f>
        <v>2.65568996408384E-020</v>
      </c>
      <c r="F214" s="53" t="n">
        <f aca="false">+E214/E213</f>
        <v>0.8</v>
      </c>
    </row>
    <row r="215" customFormat="false" ht="12.75" hidden="false" customHeight="false" outlineLevel="0" collapsed="false">
      <c r="B215" s="41" t="n">
        <f aca="false">B214+E$4</f>
        <v>2030</v>
      </c>
      <c r="C215" s="42" t="n">
        <f aca="false">C214+E$7*E$4-E$7*E$4*C214/E$8</f>
        <v>20000</v>
      </c>
      <c r="D215" s="43" t="n">
        <f aca="false">D214-E$7*E$4*D214/E$8</f>
        <v>4.24910394253414E-018</v>
      </c>
      <c r="E215" s="44" t="n">
        <f aca="false">+(D215/E$8)*100</f>
        <v>2.12455197126707E-020</v>
      </c>
      <c r="F215" s="53" t="n">
        <f aca="false">+E215/E214</f>
        <v>0.8</v>
      </c>
    </row>
    <row r="216" customFormat="false" ht="12.75" hidden="false" customHeight="false" outlineLevel="0" collapsed="false">
      <c r="B216" s="41" t="n">
        <f aca="false">B215+E$4</f>
        <v>2040</v>
      </c>
      <c r="C216" s="42" t="n">
        <f aca="false">C215+E$7*E$4-E$7*E$4*C215/E$8</f>
        <v>20000</v>
      </c>
      <c r="D216" s="43" t="n">
        <f aca="false">D215-E$7*E$4*D215/E$8</f>
        <v>3.39928315402731E-018</v>
      </c>
      <c r="E216" s="44" t="n">
        <f aca="false">+(D216/E$8)*100</f>
        <v>1.69964157701366E-020</v>
      </c>
      <c r="F216" s="53" t="n">
        <f aca="false">+E216/E215</f>
        <v>0.8</v>
      </c>
    </row>
    <row r="217" customFormat="false" ht="12.75" hidden="false" customHeight="false" outlineLevel="0" collapsed="false">
      <c r="B217" s="41" t="n">
        <f aca="false">B216+E$4</f>
        <v>2050</v>
      </c>
      <c r="C217" s="42" t="n">
        <f aca="false">C216+E$7*E$4-E$7*E$4*C216/E$8</f>
        <v>20000</v>
      </c>
      <c r="D217" s="43" t="n">
        <f aca="false">D216-E$7*E$4*D216/E$8</f>
        <v>2.71942652322185E-018</v>
      </c>
      <c r="E217" s="44" t="n">
        <f aca="false">+(D217/E$8)*100</f>
        <v>1.35971326161093E-020</v>
      </c>
      <c r="F217" s="53" t="n">
        <f aca="false">+E217/E216</f>
        <v>0.8</v>
      </c>
    </row>
    <row r="218" customFormat="false" ht="12.75" hidden="false" customHeight="false" outlineLevel="0" collapsed="false">
      <c r="B218" s="41" t="n">
        <f aca="false">B217+E$4</f>
        <v>2060</v>
      </c>
      <c r="C218" s="42" t="n">
        <f aca="false">C217+E$7*E$4-E$7*E$4*C217/E$8</f>
        <v>20000</v>
      </c>
      <c r="D218" s="43" t="n">
        <f aca="false">D217-E$7*E$4*D217/E$8</f>
        <v>2.17554121857748E-018</v>
      </c>
      <c r="E218" s="44" t="n">
        <f aca="false">+(D218/E$8)*100</f>
        <v>1.08777060928874E-020</v>
      </c>
      <c r="F218" s="53" t="n">
        <f aca="false">+E218/E217</f>
        <v>0.8</v>
      </c>
    </row>
    <row r="219" customFormat="false" ht="12.75" hidden="false" customHeight="false" outlineLevel="0" collapsed="false">
      <c r="B219" s="41" t="n">
        <f aca="false">B218+E$4</f>
        <v>2070</v>
      </c>
      <c r="C219" s="42" t="n">
        <f aca="false">C218+E$7*E$4-E$7*E$4*C218/E$8</f>
        <v>20000</v>
      </c>
      <c r="D219" s="43" t="n">
        <f aca="false">D218-E$7*E$4*D218/E$8</f>
        <v>1.74043297486198E-018</v>
      </c>
      <c r="E219" s="44" t="n">
        <f aca="false">+(D219/E$8)*100</f>
        <v>8.70216487430993E-021</v>
      </c>
      <c r="F219" s="53" t="n">
        <f aca="false">+E219/E218</f>
        <v>0.8</v>
      </c>
    </row>
    <row r="220" customFormat="false" ht="12.75" hidden="false" customHeight="false" outlineLevel="0" collapsed="false">
      <c r="B220" s="41" t="n">
        <f aca="false">B219+E$4</f>
        <v>2080</v>
      </c>
      <c r="C220" s="42" t="n">
        <f aca="false">C219+E$7*E$4-E$7*E$4*C219/E$8</f>
        <v>20000</v>
      </c>
      <c r="D220" s="43" t="n">
        <f aca="false">D219-E$7*E$4*D219/E$8</f>
        <v>1.39234637988959E-018</v>
      </c>
      <c r="E220" s="44" t="n">
        <f aca="false">+(D220/E$8)*100</f>
        <v>6.96173189944794E-021</v>
      </c>
      <c r="F220" s="53" t="n">
        <f aca="false">+E220/E219</f>
        <v>0.8</v>
      </c>
    </row>
    <row r="221" customFormat="false" ht="12.75" hidden="false" customHeight="false" outlineLevel="0" collapsed="false">
      <c r="B221" s="41" t="n">
        <f aca="false">B220+E$4</f>
        <v>2090</v>
      </c>
      <c r="C221" s="42" t="n">
        <f aca="false">C220+E$7*E$4-E$7*E$4*C220/E$8</f>
        <v>20000</v>
      </c>
      <c r="D221" s="43" t="n">
        <f aca="false">D220-E$7*E$4*D220/E$8</f>
        <v>1.11387710391167E-018</v>
      </c>
      <c r="E221" s="44" t="n">
        <f aca="false">+(D221/E$8)*100</f>
        <v>5.56938551955835E-021</v>
      </c>
      <c r="F221" s="53" t="n">
        <f aca="false">+E221/E220</f>
        <v>0.8</v>
      </c>
    </row>
    <row r="222" customFormat="false" ht="12.75" hidden="false" customHeight="false" outlineLevel="0" collapsed="false">
      <c r="B222" s="41" t="n">
        <f aca="false">B221+E$4</f>
        <v>2100</v>
      </c>
      <c r="C222" s="42" t="n">
        <f aca="false">C221+E$7*E$4-E$7*E$4*C221/E$8</f>
        <v>20000</v>
      </c>
      <c r="D222" s="43" t="n">
        <f aca="false">D221-E$7*E$4*D221/E$8</f>
        <v>8.91101683129336E-019</v>
      </c>
      <c r="E222" s="44" t="n">
        <f aca="false">+(D222/E$8)*100</f>
        <v>4.45550841564668E-021</v>
      </c>
      <c r="F222" s="53" t="n">
        <f aca="false">+E222/E221</f>
        <v>0.8</v>
      </c>
    </row>
    <row r="223" customFormat="false" ht="12.75" hidden="false" customHeight="false" outlineLevel="0" collapsed="false">
      <c r="B223" s="41" t="n">
        <f aca="false">B222+E$4</f>
        <v>2110</v>
      </c>
      <c r="C223" s="42" t="n">
        <f aca="false">C222+E$7*E$4-E$7*E$4*C222/E$8</f>
        <v>20000</v>
      </c>
      <c r="D223" s="43" t="n">
        <f aca="false">D222-E$7*E$4*D222/E$8</f>
        <v>7.12881346503469E-019</v>
      </c>
      <c r="E223" s="44" t="n">
        <f aca="false">+(D223/E$8)*100</f>
        <v>3.56440673251734E-021</v>
      </c>
      <c r="F223" s="53" t="n">
        <f aca="false">+E223/E222</f>
        <v>0.8</v>
      </c>
    </row>
    <row r="224" customFormat="false" ht="12.75" hidden="false" customHeight="false" outlineLevel="0" collapsed="false">
      <c r="B224" s="41" t="n">
        <f aca="false">B223+E$4</f>
        <v>2120</v>
      </c>
      <c r="C224" s="42" t="n">
        <f aca="false">C223+E$7*E$4-E$7*E$4*C223/E$8</f>
        <v>20000</v>
      </c>
      <c r="D224" s="43" t="n">
        <f aca="false">D223-E$7*E$4*D223/E$8</f>
        <v>5.70305077202775E-019</v>
      </c>
      <c r="E224" s="44" t="n">
        <f aca="false">+(D224/E$8)*100</f>
        <v>2.85152538601388E-021</v>
      </c>
      <c r="F224" s="53" t="n">
        <f aca="false">+E224/E223</f>
        <v>0.8</v>
      </c>
    </row>
    <row r="225" customFormat="false" ht="12.75" hidden="false" customHeight="false" outlineLevel="0" collapsed="false">
      <c r="B225" s="41" t="n">
        <f aca="false">B224+E$4</f>
        <v>2130</v>
      </c>
      <c r="C225" s="42" t="n">
        <f aca="false">C224+E$7*E$4-E$7*E$4*C224/E$8</f>
        <v>20000</v>
      </c>
      <c r="D225" s="43" t="n">
        <f aca="false">D224-E$7*E$4*D224/E$8</f>
        <v>4.5624406176222E-019</v>
      </c>
      <c r="E225" s="44" t="n">
        <f aca="false">+(D225/E$8)*100</f>
        <v>2.2812203088111E-021</v>
      </c>
      <c r="F225" s="53" t="n">
        <f aca="false">+E225/E224</f>
        <v>0.8</v>
      </c>
    </row>
    <row r="226" customFormat="false" ht="12.75" hidden="false" customHeight="false" outlineLevel="0" collapsed="false">
      <c r="B226" s="41" t="n">
        <f aca="false">B225+E$4</f>
        <v>2140</v>
      </c>
      <c r="C226" s="42" t="n">
        <f aca="false">C225+E$7*E$4-E$7*E$4*C225/E$8</f>
        <v>20000</v>
      </c>
      <c r="D226" s="43" t="n">
        <f aca="false">D225-E$7*E$4*D225/E$8</f>
        <v>3.64995249409776E-019</v>
      </c>
      <c r="E226" s="44" t="n">
        <f aca="false">+(D226/E$8)*100</f>
        <v>1.82497624704888E-021</v>
      </c>
      <c r="F226" s="53" t="n">
        <f aca="false">+E226/E225</f>
        <v>0.8</v>
      </c>
    </row>
    <row r="227" customFormat="false" ht="12.75" hidden="false" customHeight="false" outlineLevel="0" collapsed="false">
      <c r="B227" s="41" t="n">
        <f aca="false">B226+E$4</f>
        <v>2150</v>
      </c>
      <c r="C227" s="42" t="n">
        <f aca="false">C226+E$7*E$4-E$7*E$4*C226/E$8</f>
        <v>20000</v>
      </c>
      <c r="D227" s="43" t="n">
        <f aca="false">D226-E$7*E$4*D226/E$8</f>
        <v>2.91996199527821E-019</v>
      </c>
      <c r="E227" s="44" t="n">
        <f aca="false">+(D227/E$8)*100</f>
        <v>1.4599809976391E-021</v>
      </c>
      <c r="F227" s="53" t="n">
        <f aca="false">+E227/E226</f>
        <v>0.8</v>
      </c>
    </row>
    <row r="228" customFormat="false" ht="12.75" hidden="false" customHeight="false" outlineLevel="0" collapsed="false">
      <c r="B228" s="41" t="n">
        <f aca="false">B227+E$4</f>
        <v>2160</v>
      </c>
      <c r="C228" s="42" t="n">
        <f aca="false">C227+E$7*E$4-E$7*E$4*C227/E$8</f>
        <v>20000</v>
      </c>
      <c r="D228" s="43" t="n">
        <f aca="false">D227-E$7*E$4*D227/E$8</f>
        <v>2.33596959622257E-019</v>
      </c>
      <c r="E228" s="44" t="n">
        <f aca="false">+(D228/E$8)*100</f>
        <v>1.16798479811128E-021</v>
      </c>
      <c r="F228" s="53" t="n">
        <f aca="false">+E228/E227</f>
        <v>0.8</v>
      </c>
    </row>
    <row r="229" customFormat="false" ht="12.75" hidden="false" customHeight="false" outlineLevel="0" collapsed="false">
      <c r="B229" s="41" t="n">
        <f aca="false">B228+E$4</f>
        <v>2170</v>
      </c>
      <c r="C229" s="42" t="n">
        <f aca="false">C228+E$7*E$4-E$7*E$4*C228/E$8</f>
        <v>20000</v>
      </c>
      <c r="D229" s="43" t="n">
        <f aca="false">D228-E$7*E$4*D228/E$8</f>
        <v>1.86877567697805E-019</v>
      </c>
      <c r="E229" s="44" t="n">
        <f aca="false">+(D229/E$8)*100</f>
        <v>9.34387838489027E-022</v>
      </c>
      <c r="F229" s="53" t="n">
        <f aca="false">+E229/E228</f>
        <v>0.8</v>
      </c>
    </row>
    <row r="230" customFormat="false" ht="12.75" hidden="false" customHeight="false" outlineLevel="0" collapsed="false">
      <c r="B230" s="41" t="n">
        <f aca="false">B229+E$4</f>
        <v>2180</v>
      </c>
      <c r="C230" s="42" t="n">
        <f aca="false">C229+E$7*E$4-E$7*E$4*C229/E$8</f>
        <v>20000</v>
      </c>
      <c r="D230" s="43" t="n">
        <f aca="false">D229-E$7*E$4*D229/E$8</f>
        <v>1.49502054158244E-019</v>
      </c>
      <c r="E230" s="44" t="n">
        <f aca="false">+(D230/E$8)*100</f>
        <v>7.47510270791222E-022</v>
      </c>
      <c r="F230" s="53" t="n">
        <f aca="false">+E230/E229</f>
        <v>0.8</v>
      </c>
    </row>
    <row r="231" customFormat="false" ht="12.75" hidden="false" customHeight="false" outlineLevel="0" collapsed="false">
      <c r="B231" s="41" t="n">
        <f aca="false">B230+E$4</f>
        <v>2190</v>
      </c>
      <c r="C231" s="42" t="n">
        <f aca="false">C230+E$7*E$4-E$7*E$4*C230/E$8</f>
        <v>20000</v>
      </c>
      <c r="D231" s="43" t="n">
        <f aca="false">D230-E$7*E$4*D230/E$8</f>
        <v>1.19601643326595E-019</v>
      </c>
      <c r="E231" s="44" t="n">
        <f aca="false">+(D231/E$8)*100</f>
        <v>5.98008216632977E-022</v>
      </c>
      <c r="F231" s="53" t="n">
        <f aca="false">+E231/E230</f>
        <v>0.8</v>
      </c>
    </row>
    <row r="232" customFormat="false" ht="12.75" hidden="false" customHeight="false" outlineLevel="0" collapsed="false">
      <c r="B232" s="41" t="n">
        <f aca="false">B231+E$4</f>
        <v>2200</v>
      </c>
      <c r="C232" s="42" t="n">
        <f aca="false">C231+E$7*E$4-E$7*E$4*C231/E$8</f>
        <v>20000</v>
      </c>
      <c r="D232" s="43" t="n">
        <f aca="false">D231-E$7*E$4*D231/E$8</f>
        <v>9.56813146612764E-020</v>
      </c>
      <c r="E232" s="44" t="n">
        <f aca="false">+(D232/E$8)*100</f>
        <v>4.78406573306382E-022</v>
      </c>
      <c r="F232" s="53" t="n">
        <f aca="false">+E232/E231</f>
        <v>0.8</v>
      </c>
    </row>
    <row r="233" customFormat="false" ht="12.75" hidden="false" customHeight="false" outlineLevel="0" collapsed="false">
      <c r="B233" s="41" t="n">
        <f aca="false">B232+E$4</f>
        <v>2210</v>
      </c>
      <c r="C233" s="42" t="n">
        <f aca="false">C232+E$7*E$4-E$7*E$4*C232/E$8</f>
        <v>20000</v>
      </c>
      <c r="D233" s="43" t="n">
        <f aca="false">D232-E$7*E$4*D232/E$8</f>
        <v>7.65450517290211E-020</v>
      </c>
      <c r="E233" s="44" t="n">
        <f aca="false">+(D233/E$8)*100</f>
        <v>3.82725258645105E-022</v>
      </c>
      <c r="F233" s="53" t="n">
        <f aca="false">+E233/E232</f>
        <v>0.8</v>
      </c>
    </row>
    <row r="234" customFormat="false" ht="12.75" hidden="false" customHeight="false" outlineLevel="0" collapsed="false">
      <c r="B234" s="41" t="n">
        <f aca="false">B233+E$4</f>
        <v>2220</v>
      </c>
      <c r="C234" s="42" t="n">
        <f aca="false">C233+E$7*E$4-E$7*E$4*C233/E$8</f>
        <v>20000</v>
      </c>
      <c r="D234" s="43" t="n">
        <f aca="false">D233-E$7*E$4*D233/E$8</f>
        <v>6.12360413832169E-020</v>
      </c>
      <c r="E234" s="44" t="n">
        <f aca="false">+(D234/E$8)*100</f>
        <v>3.06180206916084E-022</v>
      </c>
      <c r="F234" s="53" t="n">
        <f aca="false">+E234/E233</f>
        <v>0.8</v>
      </c>
    </row>
    <row r="235" customFormat="false" ht="12.75" hidden="false" customHeight="false" outlineLevel="0" collapsed="false">
      <c r="B235" s="41" t="n">
        <f aca="false">B234+E$4</f>
        <v>2230</v>
      </c>
      <c r="C235" s="42" t="n">
        <f aca="false">C234+E$7*E$4-E$7*E$4*C234/E$8</f>
        <v>20000</v>
      </c>
      <c r="D235" s="43" t="n">
        <f aca="false">D234-E$7*E$4*D234/E$8</f>
        <v>4.89888331065735E-020</v>
      </c>
      <c r="E235" s="44" t="n">
        <f aca="false">+(D235/E$8)*100</f>
        <v>2.44944165532867E-022</v>
      </c>
      <c r="F235" s="53" t="n">
        <f aca="false">+E235/E234</f>
        <v>0.8</v>
      </c>
    </row>
    <row r="236" customFormat="false" ht="12.75" hidden="false" customHeight="false" outlineLevel="0" collapsed="false">
      <c r="B236" s="41" t="n">
        <f aca="false">B235+E$4</f>
        <v>2240</v>
      </c>
      <c r="C236" s="42" t="n">
        <f aca="false">C235+E$7*E$4-E$7*E$4*C235/E$8</f>
        <v>20000</v>
      </c>
      <c r="D236" s="43" t="n">
        <f aca="false">D235-E$7*E$4*D235/E$8</f>
        <v>3.91910664852588E-020</v>
      </c>
      <c r="E236" s="44" t="n">
        <f aca="false">+(D236/E$8)*100</f>
        <v>1.95955332426294E-022</v>
      </c>
      <c r="F236" s="53" t="n">
        <f aca="false">+E236/E235</f>
        <v>0.8</v>
      </c>
    </row>
    <row r="237" customFormat="false" ht="12.75" hidden="false" customHeight="false" outlineLevel="0" collapsed="false">
      <c r="B237" s="41" t="n">
        <f aca="false">B236+E$4</f>
        <v>2250</v>
      </c>
      <c r="C237" s="42" t="n">
        <f aca="false">C236+E$7*E$4-E$7*E$4*C236/E$8</f>
        <v>20000</v>
      </c>
      <c r="D237" s="43" t="n">
        <f aca="false">D236-E$7*E$4*D236/E$8</f>
        <v>3.1352853188207E-020</v>
      </c>
      <c r="E237" s="44" t="n">
        <f aca="false">+(D237/E$8)*100</f>
        <v>1.56764265941035E-022</v>
      </c>
      <c r="F237" s="53" t="n">
        <f aca="false">+E237/E236</f>
        <v>0.8</v>
      </c>
    </row>
    <row r="238" customFormat="false" ht="12.75" hidden="false" customHeight="false" outlineLevel="0" collapsed="false">
      <c r="B238" s="41" t="n">
        <f aca="false">B237+E$4</f>
        <v>2260</v>
      </c>
      <c r="C238" s="42" t="n">
        <f aca="false">C237+E$7*E$4-E$7*E$4*C237/E$8</f>
        <v>20000</v>
      </c>
      <c r="D238" s="43" t="n">
        <f aca="false">D237-E$7*E$4*D237/E$8</f>
        <v>2.50822825505656E-020</v>
      </c>
      <c r="E238" s="44" t="n">
        <f aca="false">+(D238/E$8)*100</f>
        <v>1.25411412752828E-022</v>
      </c>
      <c r="F238" s="53" t="n">
        <f aca="false">+E238/E237</f>
        <v>0.8</v>
      </c>
    </row>
    <row r="239" customFormat="false" ht="12.75" hidden="false" customHeight="false" outlineLevel="0" collapsed="false">
      <c r="B239" s="41" t="n">
        <f aca="false">B238+E$4</f>
        <v>2270</v>
      </c>
      <c r="C239" s="42" t="n">
        <f aca="false">C238+E$7*E$4-E$7*E$4*C238/E$8</f>
        <v>20000</v>
      </c>
      <c r="D239" s="43" t="n">
        <f aca="false">D238-E$7*E$4*D238/E$8</f>
        <v>2.00658260404525E-020</v>
      </c>
      <c r="E239" s="44" t="n">
        <f aca="false">+(D239/E$8)*100</f>
        <v>1.00329130202263E-022</v>
      </c>
      <c r="F239" s="53" t="n">
        <f aca="false">+E239/E238</f>
        <v>0.8</v>
      </c>
    </row>
    <row r="240" customFormat="false" ht="12.75" hidden="false" customHeight="false" outlineLevel="0" collapsed="false">
      <c r="B240" s="41" t="n">
        <f aca="false">B239+E$4</f>
        <v>2280</v>
      </c>
      <c r="C240" s="42" t="n">
        <f aca="false">C239+E$7*E$4-E$7*E$4*C239/E$8</f>
        <v>20000</v>
      </c>
      <c r="D240" s="43" t="n">
        <f aca="false">D239-E$7*E$4*D239/E$8</f>
        <v>1.6052660832362E-020</v>
      </c>
      <c r="E240" s="44" t="n">
        <f aca="false">+(D240/E$8)*100</f>
        <v>8.026330416181E-023</v>
      </c>
      <c r="F240" s="53" t="n">
        <f aca="false">+E240/E239</f>
        <v>0.8</v>
      </c>
    </row>
    <row r="241" customFormat="false" ht="12.75" hidden="false" customHeight="false" outlineLevel="0" collapsed="false">
      <c r="B241" s="41" t="n">
        <f aca="false">B240+E$4</f>
        <v>2290</v>
      </c>
      <c r="C241" s="42" t="n">
        <f aca="false">C240+E$7*E$4-E$7*E$4*C240/E$8</f>
        <v>20000</v>
      </c>
      <c r="D241" s="43" t="n">
        <f aca="false">D240-E$7*E$4*D240/E$8</f>
        <v>1.28421286658896E-020</v>
      </c>
      <c r="E241" s="44" t="n">
        <f aca="false">+(D241/E$8)*100</f>
        <v>6.4210643329448E-023</v>
      </c>
      <c r="F241" s="53" t="n">
        <f aca="false">+E241/E240</f>
        <v>0.8</v>
      </c>
    </row>
    <row r="242" customFormat="false" ht="12.75" hidden="false" customHeight="false" outlineLevel="0" collapsed="false">
      <c r="B242" s="41" t="n">
        <f aca="false">B241+E$4</f>
        <v>2300</v>
      </c>
      <c r="C242" s="42" t="n">
        <f aca="false">C241+E$7*E$4-E$7*E$4*C241/E$8</f>
        <v>20000</v>
      </c>
      <c r="D242" s="43" t="n">
        <f aca="false">D241-E$7*E$4*D241/E$8</f>
        <v>1.02737029327117E-020</v>
      </c>
      <c r="E242" s="44" t="n">
        <f aca="false">+(D242/E$8)*100</f>
        <v>5.13685146635584E-023</v>
      </c>
      <c r="F242" s="53" t="n">
        <f aca="false">+E242/E241</f>
        <v>0.8</v>
      </c>
    </row>
    <row r="243" customFormat="false" ht="12.75" hidden="false" customHeight="false" outlineLevel="0" collapsed="false">
      <c r="B243" s="41" t="n">
        <f aca="false">B242+E$4</f>
        <v>2310</v>
      </c>
      <c r="C243" s="42" t="n">
        <f aca="false">C242+E$7*E$4-E$7*E$4*C242/E$8</f>
        <v>20000</v>
      </c>
      <c r="D243" s="43" t="n">
        <f aca="false">D242-E$7*E$4*D242/E$8</f>
        <v>8.21896234616935E-021</v>
      </c>
      <c r="E243" s="44" t="n">
        <f aca="false">+(D243/E$8)*100</f>
        <v>4.10948117308467E-023</v>
      </c>
      <c r="F243" s="53" t="n">
        <f aca="false">+E243/E242</f>
        <v>0.8</v>
      </c>
    </row>
    <row r="244" customFormat="false" ht="12.75" hidden="false" customHeight="false" outlineLevel="0" collapsed="false">
      <c r="B244" s="41" t="n">
        <f aca="false">B243+E$4</f>
        <v>2320</v>
      </c>
      <c r="C244" s="42" t="n">
        <f aca="false">C243+E$7*E$4-E$7*E$4*C243/E$8</f>
        <v>20000</v>
      </c>
      <c r="D244" s="43" t="n">
        <f aca="false">D243-E$7*E$4*D243/E$8</f>
        <v>6.57516987693548E-021</v>
      </c>
      <c r="E244" s="44" t="n">
        <f aca="false">+(D244/E$8)*100</f>
        <v>3.28758493846774E-023</v>
      </c>
      <c r="F244" s="53" t="n">
        <f aca="false">+E244/E243</f>
        <v>0.8</v>
      </c>
    </row>
    <row r="245" customFormat="false" ht="12.75" hidden="false" customHeight="false" outlineLevel="0" collapsed="false">
      <c r="B245" s="41" t="n">
        <f aca="false">B244+E$4</f>
        <v>2330</v>
      </c>
      <c r="C245" s="42" t="n">
        <f aca="false">C244+E$7*E$4-E$7*E$4*C244/E$8</f>
        <v>20000</v>
      </c>
      <c r="D245" s="43" t="n">
        <f aca="false">D244-E$7*E$4*D244/E$8</f>
        <v>5.26013590154838E-021</v>
      </c>
      <c r="E245" s="44" t="n">
        <f aca="false">+(D245/E$8)*100</f>
        <v>2.63006795077419E-023</v>
      </c>
      <c r="F245" s="53" t="n">
        <f aca="false">+E245/E244</f>
        <v>0.8</v>
      </c>
    </row>
    <row r="246" customFormat="false" ht="12.75" hidden="false" customHeight="false" outlineLevel="0" collapsed="false">
      <c r="B246" s="41" t="n">
        <f aca="false">B245+E$4</f>
        <v>2340</v>
      </c>
      <c r="C246" s="42" t="n">
        <f aca="false">C245+E$7*E$4-E$7*E$4*C245/E$8</f>
        <v>20000</v>
      </c>
      <c r="D246" s="43" t="n">
        <f aca="false">D245-E$7*E$4*D245/E$8</f>
        <v>4.20810872123871E-021</v>
      </c>
      <c r="E246" s="44" t="n">
        <f aca="false">+(D246/E$8)*100</f>
        <v>2.10405436061935E-023</v>
      </c>
      <c r="F246" s="53" t="n">
        <f aca="false">+E246/E245</f>
        <v>0.8</v>
      </c>
    </row>
    <row r="247" customFormat="false" ht="12.75" hidden="false" customHeight="false" outlineLevel="0" collapsed="false">
      <c r="B247" s="41" t="n">
        <f aca="false">B246+E$4</f>
        <v>2350</v>
      </c>
      <c r="C247" s="42" t="n">
        <f aca="false">C246+E$7*E$4-E$7*E$4*C246/E$8</f>
        <v>20000</v>
      </c>
      <c r="D247" s="43" t="n">
        <f aca="false">D246-E$7*E$4*D246/E$8</f>
        <v>3.36648697699096E-021</v>
      </c>
      <c r="E247" s="44" t="n">
        <f aca="false">+(D247/E$8)*100</f>
        <v>1.68324348849548E-023</v>
      </c>
      <c r="F247" s="53" t="n">
        <f aca="false">+E247/E246</f>
        <v>0.8</v>
      </c>
    </row>
    <row r="248" customFormat="false" ht="12.75" hidden="false" customHeight="false" outlineLevel="0" collapsed="false">
      <c r="B248" s="41" t="n">
        <f aca="false">B247+E$4</f>
        <v>2360</v>
      </c>
      <c r="C248" s="42" t="n">
        <f aca="false">C247+E$7*E$4-E$7*E$4*C247/E$8</f>
        <v>20000</v>
      </c>
      <c r="D248" s="43" t="n">
        <f aca="false">D247-E$7*E$4*D247/E$8</f>
        <v>2.69318958159277E-021</v>
      </c>
      <c r="E248" s="44" t="n">
        <f aca="false">+(D248/E$8)*100</f>
        <v>1.34659479079639E-023</v>
      </c>
      <c r="F248" s="53" t="n">
        <f aca="false">+E248/E247</f>
        <v>0.8</v>
      </c>
    </row>
    <row r="249" customFormat="false" ht="12.75" hidden="false" customHeight="false" outlineLevel="0" collapsed="false">
      <c r="B249" s="41" t="n">
        <f aca="false">B248+E$4</f>
        <v>2370</v>
      </c>
      <c r="C249" s="42" t="n">
        <f aca="false">C248+E$7*E$4-E$7*E$4*C248/E$8</f>
        <v>20000</v>
      </c>
      <c r="D249" s="43" t="n">
        <f aca="false">D248-E$7*E$4*D248/E$8</f>
        <v>2.15455166527422E-021</v>
      </c>
      <c r="E249" s="44" t="n">
        <f aca="false">+(D249/E$8)*100</f>
        <v>1.07727583263711E-023</v>
      </c>
      <c r="F249" s="53" t="n">
        <f aca="false">+E249/E248</f>
        <v>0.8</v>
      </c>
    </row>
    <row r="250" customFormat="false" ht="12.75" hidden="false" customHeight="false" outlineLevel="0" collapsed="false">
      <c r="B250" s="41" t="n">
        <f aca="false">B249+E$4</f>
        <v>2380</v>
      </c>
      <c r="C250" s="42" t="n">
        <f aca="false">C249+E$7*E$4-E$7*E$4*C249/E$8</f>
        <v>20000</v>
      </c>
      <c r="D250" s="43" t="n">
        <f aca="false">D249-E$7*E$4*D249/E$8</f>
        <v>1.72364133221937E-021</v>
      </c>
      <c r="E250" s="44" t="n">
        <f aca="false">+(D250/E$8)*100</f>
        <v>8.61820666109687E-024</v>
      </c>
      <c r="F250" s="53" t="n">
        <f aca="false">+E250/E249</f>
        <v>0.8</v>
      </c>
    </row>
    <row r="251" customFormat="false" ht="12.75" hidden="false" customHeight="false" outlineLevel="0" collapsed="false">
      <c r="B251" s="41" t="n">
        <f aca="false">B250+E$4</f>
        <v>2390</v>
      </c>
      <c r="C251" s="42" t="n">
        <f aca="false">C250+E$7*E$4-E$7*E$4*C250/E$8</f>
        <v>20000</v>
      </c>
      <c r="D251" s="43" t="n">
        <f aca="false">D250-E$7*E$4*D250/E$8</f>
        <v>1.3789130657755E-021</v>
      </c>
      <c r="E251" s="44" t="n">
        <f aca="false">+(D251/E$8)*100</f>
        <v>6.8945653288775E-024</v>
      </c>
      <c r="F251" s="53" t="n">
        <f aca="false">+E251/E250</f>
        <v>0.8</v>
      </c>
    </row>
    <row r="252" customFormat="false" ht="12.75" hidden="false" customHeight="false" outlineLevel="0" collapsed="false">
      <c r="B252" s="41" t="n">
        <f aca="false">B251+E$4</f>
        <v>2400</v>
      </c>
      <c r="C252" s="42" t="n">
        <f aca="false">C251+E$7*E$4-E$7*E$4*C251/E$8</f>
        <v>20000</v>
      </c>
      <c r="D252" s="43" t="n">
        <f aca="false">D251-E$7*E$4*D251/E$8</f>
        <v>1.1031304526204E-021</v>
      </c>
      <c r="E252" s="44" t="n">
        <f aca="false">+(D252/E$8)*100</f>
        <v>5.515652263102E-024</v>
      </c>
      <c r="F252" s="53" t="n">
        <f aca="false">+E252/E251</f>
        <v>0.8</v>
      </c>
    </row>
    <row r="253" customFormat="false" ht="12.75" hidden="false" customHeight="false" outlineLevel="0" collapsed="false">
      <c r="B253" s="41" t="n">
        <f aca="false">B252+E$4</f>
        <v>2410</v>
      </c>
      <c r="C253" s="42" t="n">
        <f aca="false">C252+E$7*E$4-E$7*E$4*C252/E$8</f>
        <v>20000</v>
      </c>
      <c r="D253" s="43" t="n">
        <f aca="false">D252-E$7*E$4*D252/E$8</f>
        <v>8.82504362096319E-022</v>
      </c>
      <c r="E253" s="44" t="n">
        <f aca="false">+(D253/E$8)*100</f>
        <v>4.4125218104816E-024</v>
      </c>
      <c r="F253" s="53" t="n">
        <f aca="false">+E253/E252</f>
        <v>0.8</v>
      </c>
    </row>
    <row r="254" customFormat="false" ht="12.75" hidden="false" customHeight="false" outlineLevel="0" collapsed="false">
      <c r="B254" s="41" t="n">
        <f aca="false">B253+E$4</f>
        <v>2420</v>
      </c>
      <c r="C254" s="42" t="n">
        <f aca="false">C253+E$7*E$4-E$7*E$4*C253/E$8</f>
        <v>20000</v>
      </c>
      <c r="D254" s="43" t="n">
        <f aca="false">D253-E$7*E$4*D253/E$8</f>
        <v>7.06003489677056E-022</v>
      </c>
      <c r="E254" s="44" t="n">
        <f aca="false">+(D254/E$8)*100</f>
        <v>3.53001744838528E-024</v>
      </c>
      <c r="F254" s="53" t="n">
        <f aca="false">+E254/E253</f>
        <v>0.8</v>
      </c>
    </row>
    <row r="255" customFormat="false" ht="12.75" hidden="false" customHeight="false" outlineLevel="0" collapsed="false">
      <c r="B255" s="41" t="n">
        <f aca="false">B254+E$4</f>
        <v>2430</v>
      </c>
      <c r="C255" s="42" t="n">
        <f aca="false">C254+E$7*E$4-E$7*E$4*C254/E$8</f>
        <v>20000</v>
      </c>
      <c r="D255" s="43" t="n">
        <f aca="false">D254-E$7*E$4*D254/E$8</f>
        <v>5.64802791741645E-022</v>
      </c>
      <c r="E255" s="44" t="n">
        <f aca="false">+(D255/E$8)*100</f>
        <v>2.82401395870822E-024</v>
      </c>
      <c r="F255" s="53" t="n">
        <f aca="false">+E255/E254</f>
        <v>0.8</v>
      </c>
    </row>
    <row r="256" customFormat="false" ht="12.75" hidden="false" customHeight="false" outlineLevel="0" collapsed="false">
      <c r="B256" s="41" t="n">
        <f aca="false">B255+E$4</f>
        <v>2440</v>
      </c>
      <c r="C256" s="42" t="n">
        <f aca="false">C255+E$7*E$4-E$7*E$4*C255/E$8</f>
        <v>20000</v>
      </c>
      <c r="D256" s="43" t="n">
        <f aca="false">D255-E$7*E$4*D255/E$8</f>
        <v>4.51842233393316E-022</v>
      </c>
      <c r="E256" s="44" t="n">
        <f aca="false">+(D256/E$8)*100</f>
        <v>2.25921116696658E-024</v>
      </c>
      <c r="F256" s="53" t="n">
        <f aca="false">+E256/E255</f>
        <v>0.8</v>
      </c>
    </row>
    <row r="257" customFormat="false" ht="12.75" hidden="false" customHeight="false" outlineLevel="0" collapsed="false">
      <c r="B257" s="41" t="n">
        <f aca="false">B256+E$4</f>
        <v>2450</v>
      </c>
      <c r="C257" s="42" t="n">
        <f aca="false">C256+E$7*E$4-E$7*E$4*C256/E$8</f>
        <v>20000</v>
      </c>
      <c r="D257" s="43" t="n">
        <f aca="false">D256-E$7*E$4*D256/E$8</f>
        <v>3.61473786714652E-022</v>
      </c>
      <c r="E257" s="44" t="n">
        <f aca="false">+(D257/E$8)*100</f>
        <v>1.80736893357326E-024</v>
      </c>
      <c r="F257" s="53" t="n">
        <f aca="false">+E257/E256</f>
        <v>0.8</v>
      </c>
    </row>
    <row r="258" customFormat="false" ht="12.75" hidden="false" customHeight="false" outlineLevel="0" collapsed="false">
      <c r="B258" s="41" t="n">
        <f aca="false">B257+E$4</f>
        <v>2460</v>
      </c>
      <c r="C258" s="42" t="n">
        <f aca="false">C257+E$7*E$4-E$7*E$4*C257/E$8</f>
        <v>20000</v>
      </c>
      <c r="D258" s="43" t="n">
        <f aca="false">D257-E$7*E$4*D257/E$8</f>
        <v>2.89179029371722E-022</v>
      </c>
      <c r="E258" s="44" t="n">
        <f aca="false">+(D258/E$8)*100</f>
        <v>1.44589514685861E-024</v>
      </c>
      <c r="F258" s="53" t="n">
        <f aca="false">+E258/E257</f>
        <v>0.8</v>
      </c>
    </row>
    <row r="259" customFormat="false" ht="12.75" hidden="false" customHeight="false" outlineLevel="0" collapsed="false">
      <c r="B259" s="41" t="n">
        <f aca="false">B258+E$4</f>
        <v>2470</v>
      </c>
      <c r="C259" s="42" t="n">
        <f aca="false">C258+E$7*E$4-E$7*E$4*C258/E$8</f>
        <v>20000</v>
      </c>
      <c r="D259" s="43" t="n">
        <f aca="false">D258-E$7*E$4*D258/E$8</f>
        <v>2.31343223497378E-022</v>
      </c>
      <c r="E259" s="44" t="n">
        <f aca="false">+(D259/E$8)*100</f>
        <v>1.15671611748689E-024</v>
      </c>
      <c r="F259" s="53" t="n">
        <f aca="false">+E259/E258</f>
        <v>0.8</v>
      </c>
    </row>
    <row r="260" customFormat="false" ht="12.75" hidden="false" customHeight="false" outlineLevel="0" collapsed="false">
      <c r="B260" s="41" t="n">
        <f aca="false">B259+E$4</f>
        <v>2480</v>
      </c>
      <c r="C260" s="42" t="n">
        <f aca="false">C259+E$7*E$4-E$7*E$4*C259/E$8</f>
        <v>20000</v>
      </c>
      <c r="D260" s="43" t="n">
        <f aca="false">D259-E$7*E$4*D259/E$8</f>
        <v>1.85074578797902E-022</v>
      </c>
      <c r="E260" s="44" t="n">
        <f aca="false">+(D260/E$8)*100</f>
        <v>9.2537289398951E-025</v>
      </c>
      <c r="F260" s="53" t="n">
        <f aca="false">+E260/E259</f>
        <v>0.8</v>
      </c>
    </row>
    <row r="261" customFormat="false" ht="12.75" hidden="false" customHeight="false" outlineLevel="0" collapsed="false">
      <c r="B261" s="41" t="n">
        <f aca="false">B260+E$4</f>
        <v>2490</v>
      </c>
      <c r="C261" s="42" t="n">
        <f aca="false">C260+E$7*E$4-E$7*E$4*C260/E$8</f>
        <v>20000</v>
      </c>
      <c r="D261" s="43" t="n">
        <f aca="false">D260-E$7*E$4*D260/E$8</f>
        <v>1.48059663038322E-022</v>
      </c>
      <c r="E261" s="44" t="n">
        <f aca="false">+(D261/E$8)*100</f>
        <v>7.40298315191608E-025</v>
      </c>
      <c r="F261" s="53" t="n">
        <f aca="false">+E261/E260</f>
        <v>0.8</v>
      </c>
    </row>
    <row r="262" customFormat="false" ht="12.75" hidden="false" customHeight="false" outlineLevel="0" collapsed="false">
      <c r="B262" s="41" t="n">
        <f aca="false">B261+E$4</f>
        <v>2500</v>
      </c>
      <c r="C262" s="42" t="n">
        <f aca="false">C261+E$7*E$4-E$7*E$4*C261/E$8</f>
        <v>20000</v>
      </c>
      <c r="D262" s="43" t="n">
        <f aca="false">D261-E$7*E$4*D261/E$8</f>
        <v>1.18447730430657E-022</v>
      </c>
      <c r="E262" s="44" t="n">
        <f aca="false">+(D262/E$8)*100</f>
        <v>5.92238652153287E-025</v>
      </c>
      <c r="F262" s="53" t="n">
        <f aca="false">+E262/E261</f>
        <v>0.8</v>
      </c>
    </row>
    <row r="263" customFormat="false" ht="12.75" hidden="false" customHeight="false" outlineLevel="0" collapsed="false">
      <c r="B263" s="41" t="n">
        <f aca="false">B262+E$4</f>
        <v>2510</v>
      </c>
      <c r="C263" s="42" t="n">
        <f aca="false">C262+E$7*E$4-E$7*E$4*C262/E$8</f>
        <v>20000</v>
      </c>
      <c r="D263" s="43" t="n">
        <f aca="false">D262-E$7*E$4*D262/E$8</f>
        <v>9.47581843445259E-023</v>
      </c>
      <c r="E263" s="44" t="n">
        <f aca="false">+(D263/E$8)*100</f>
        <v>4.73790921722629E-025</v>
      </c>
      <c r="F263" s="53" t="n">
        <f aca="false">+E263/E262</f>
        <v>0.8</v>
      </c>
    </row>
    <row r="264" customFormat="false" ht="12.75" hidden="false" customHeight="false" outlineLevel="0" collapsed="false">
      <c r="B264" s="41" t="n">
        <f aca="false">B263+E$4</f>
        <v>2520</v>
      </c>
      <c r="C264" s="42" t="n">
        <f aca="false">C263+E$7*E$4-E$7*E$4*C263/E$8</f>
        <v>20000</v>
      </c>
      <c r="D264" s="43" t="n">
        <f aca="false">D263-E$7*E$4*D263/E$8</f>
        <v>7.58065474756207E-023</v>
      </c>
      <c r="E264" s="44" t="n">
        <f aca="false">+(D264/E$8)*100</f>
        <v>3.79032737378103E-025</v>
      </c>
      <c r="F264" s="53" t="n">
        <f aca="false">+E264/E263</f>
        <v>0.8</v>
      </c>
    </row>
    <row r="265" customFormat="false" ht="12.75" hidden="false" customHeight="false" outlineLevel="0" collapsed="false">
      <c r="B265" s="41" t="n">
        <f aca="false">B264+E$4</f>
        <v>2530</v>
      </c>
      <c r="C265" s="42" t="n">
        <f aca="false">C264+E$7*E$4-E$7*E$4*C264/E$8</f>
        <v>20000</v>
      </c>
      <c r="D265" s="43" t="n">
        <f aca="false">D264-E$7*E$4*D264/E$8</f>
        <v>6.06452379804966E-023</v>
      </c>
      <c r="E265" s="44" t="n">
        <f aca="false">+(D265/E$8)*100</f>
        <v>3.03226189902483E-025</v>
      </c>
      <c r="F265" s="53" t="n">
        <f aca="false">+E265/E264</f>
        <v>0.8</v>
      </c>
    </row>
    <row r="266" customFormat="false" ht="12.75" hidden="false" customHeight="false" outlineLevel="0" collapsed="false">
      <c r="B266" s="41" t="n">
        <f aca="false">B265+E$4</f>
        <v>2540</v>
      </c>
      <c r="C266" s="42" t="n">
        <f aca="false">C265+E$7*E$4-E$7*E$4*C265/E$8</f>
        <v>20000</v>
      </c>
      <c r="D266" s="43" t="n">
        <f aca="false">D265-E$7*E$4*D265/E$8</f>
        <v>4.85161903843973E-023</v>
      </c>
      <c r="E266" s="44" t="n">
        <f aca="false">+(D266/E$8)*100</f>
        <v>2.42580951921986E-025</v>
      </c>
      <c r="F266" s="53" t="n">
        <f aca="false">+E266/E265</f>
        <v>0.8</v>
      </c>
    </row>
    <row r="267" customFormat="false" ht="12.75" hidden="false" customHeight="false" outlineLevel="0" collapsed="false">
      <c r="B267" s="41" t="n">
        <f aca="false">B266+E$4</f>
        <v>2550</v>
      </c>
      <c r="C267" s="42" t="n">
        <f aca="false">C266+E$7*E$4-E$7*E$4*C266/E$8</f>
        <v>20000</v>
      </c>
      <c r="D267" s="43" t="n">
        <f aca="false">D266-E$7*E$4*D266/E$8</f>
        <v>3.88129523075178E-023</v>
      </c>
      <c r="E267" s="44" t="n">
        <f aca="false">+(D267/E$8)*100</f>
        <v>1.94064761537589E-025</v>
      </c>
      <c r="F267" s="53" t="n">
        <f aca="false">+E267/E266</f>
        <v>0.8</v>
      </c>
    </row>
    <row r="268" customFormat="false" ht="12.75" hidden="false" customHeight="false" outlineLevel="0" collapsed="false">
      <c r="B268" s="41" t="n">
        <f aca="false">B267+E$4</f>
        <v>2560</v>
      </c>
      <c r="C268" s="42" t="n">
        <f aca="false">C267+E$7*E$4-E$7*E$4*C267/E$8</f>
        <v>20000</v>
      </c>
      <c r="D268" s="43" t="n">
        <f aca="false">D267-E$7*E$4*D267/E$8</f>
        <v>3.10503618460142E-023</v>
      </c>
      <c r="E268" s="44" t="n">
        <f aca="false">+(D268/E$8)*100</f>
        <v>1.55251809230071E-025</v>
      </c>
      <c r="F268" s="53" t="n">
        <f aca="false">+E268/E267</f>
        <v>0.8</v>
      </c>
    </row>
    <row r="269" customFormat="false" ht="12.75" hidden="false" customHeight="false" outlineLevel="0" collapsed="false">
      <c r="B269" s="41" t="n">
        <f aca="false">B268+E$4</f>
        <v>2570</v>
      </c>
      <c r="C269" s="42" t="n">
        <f aca="false">C268+E$7*E$4-E$7*E$4*C268/E$8</f>
        <v>20000</v>
      </c>
      <c r="D269" s="43" t="n">
        <f aca="false">D268-E$7*E$4*D268/E$8</f>
        <v>2.48402894768114E-023</v>
      </c>
      <c r="E269" s="44" t="n">
        <f aca="false">+(D269/E$8)*100</f>
        <v>1.24201447384057E-025</v>
      </c>
      <c r="F269" s="53" t="n">
        <f aca="false">+E269/E268</f>
        <v>0.8</v>
      </c>
    </row>
    <row r="270" customFormat="false" ht="12.75" hidden="false" customHeight="false" outlineLevel="0" collapsed="false">
      <c r="B270" s="41" t="n">
        <f aca="false">B269+E$4</f>
        <v>2580</v>
      </c>
      <c r="C270" s="42" t="n">
        <f aca="false">C269+E$7*E$4-E$7*E$4*C269/E$8</f>
        <v>20000</v>
      </c>
      <c r="D270" s="43" t="n">
        <f aca="false">D269-E$7*E$4*D269/E$8</f>
        <v>1.98722315814491E-023</v>
      </c>
      <c r="E270" s="44" t="n">
        <f aca="false">+(D270/E$8)*100</f>
        <v>9.93611579072456E-026</v>
      </c>
      <c r="F270" s="53" t="n">
        <f aca="false">+E270/E269</f>
        <v>0.8</v>
      </c>
    </row>
    <row r="271" customFormat="false" ht="12.75" hidden="false" customHeight="false" outlineLevel="0" collapsed="false">
      <c r="B271" s="41" t="n">
        <f aca="false">B270+E$4</f>
        <v>2590</v>
      </c>
      <c r="C271" s="42" t="n">
        <f aca="false">C270+E$7*E$4-E$7*E$4*C270/E$8</f>
        <v>20000</v>
      </c>
      <c r="D271" s="43" t="n">
        <f aca="false">D270-E$7*E$4*D270/E$8</f>
        <v>1.58977852651593E-023</v>
      </c>
      <c r="E271" s="44" t="n">
        <f aca="false">+(D271/E$8)*100</f>
        <v>7.94889263257964E-026</v>
      </c>
      <c r="F271" s="53" t="n">
        <f aca="false">+E271/E270</f>
        <v>0.8</v>
      </c>
    </row>
    <row r="272" customFormat="false" ht="12.75" hidden="false" customHeight="false" outlineLevel="0" collapsed="false">
      <c r="B272" s="41" t="n">
        <f aca="false">B271+E$4</f>
        <v>2600</v>
      </c>
      <c r="C272" s="42" t="n">
        <f aca="false">C271+E$7*E$4-E$7*E$4*C271/E$8</f>
        <v>20000</v>
      </c>
      <c r="D272" s="43" t="n">
        <f aca="false">D271-E$7*E$4*D271/E$8</f>
        <v>1.27182282121274E-023</v>
      </c>
      <c r="E272" s="44" t="n">
        <f aca="false">+(D272/E$8)*100</f>
        <v>6.35911410606372E-026</v>
      </c>
      <c r="F272" s="53" t="n">
        <f aca="false">+E272/E271</f>
        <v>0.8</v>
      </c>
    </row>
    <row r="273" customFormat="false" ht="12.75" hidden="false" customHeight="false" outlineLevel="0" collapsed="false">
      <c r="B273" s="41" t="n">
        <f aca="false">B272+E$4</f>
        <v>2610</v>
      </c>
      <c r="C273" s="42" t="n">
        <f aca="false">C272+E$7*E$4-E$7*E$4*C272/E$8</f>
        <v>20000</v>
      </c>
      <c r="D273" s="43" t="n">
        <f aca="false">D272-E$7*E$4*D272/E$8</f>
        <v>1.01745825697019E-023</v>
      </c>
      <c r="E273" s="44" t="n">
        <f aca="false">+(D273/E$8)*100</f>
        <v>5.08729128485097E-026</v>
      </c>
      <c r="F273" s="53" t="n">
        <f aca="false">+E273/E272</f>
        <v>0.8</v>
      </c>
    </row>
    <row r="274" customFormat="false" ht="12.75" hidden="false" customHeight="false" outlineLevel="0" collapsed="false">
      <c r="B274" s="41" t="n">
        <f aca="false">B273+E$4</f>
        <v>2620</v>
      </c>
      <c r="C274" s="42" t="n">
        <f aca="false">C273+E$7*E$4-E$7*E$4*C273/E$8</f>
        <v>20000</v>
      </c>
      <c r="D274" s="43" t="n">
        <f aca="false">D273-E$7*E$4*D273/E$8</f>
        <v>8.13966605576156E-024</v>
      </c>
      <c r="E274" s="44" t="n">
        <f aca="false">+(D274/E$8)*100</f>
        <v>4.06983302788078E-026</v>
      </c>
      <c r="F274" s="53" t="n">
        <f aca="false">+E274/E273</f>
        <v>0.8</v>
      </c>
    </row>
    <row r="275" customFormat="false" ht="12.75" hidden="false" customHeight="false" outlineLevel="0" collapsed="false">
      <c r="B275" s="41" t="n">
        <f aca="false">B274+E$4</f>
        <v>2630</v>
      </c>
      <c r="C275" s="42" t="n">
        <f aca="false">C274+E$7*E$4-E$7*E$4*C274/E$8</f>
        <v>20000</v>
      </c>
      <c r="D275" s="43" t="n">
        <f aca="false">D274-E$7*E$4*D274/E$8</f>
        <v>6.51173284460925E-024</v>
      </c>
      <c r="E275" s="44" t="n">
        <f aca="false">+(D275/E$8)*100</f>
        <v>3.25586642230462E-026</v>
      </c>
      <c r="F275" s="53" t="n">
        <f aca="false">+E275/E274</f>
        <v>0.8</v>
      </c>
    </row>
    <row r="276" customFormat="false" ht="12.75" hidden="false" customHeight="false" outlineLevel="0" collapsed="false">
      <c r="B276" s="41" t="n">
        <f aca="false">B275+E$4</f>
        <v>2640</v>
      </c>
      <c r="C276" s="42" t="n">
        <f aca="false">C275+E$7*E$4-E$7*E$4*C275/E$8</f>
        <v>20000</v>
      </c>
      <c r="D276" s="43" t="n">
        <f aca="false">D275-E$7*E$4*D275/E$8</f>
        <v>5.2093862756874E-024</v>
      </c>
      <c r="E276" s="44" t="n">
        <f aca="false">+(D276/E$8)*100</f>
        <v>2.6046931378437E-026</v>
      </c>
      <c r="F276" s="53" t="n">
        <f aca="false">+E276/E275</f>
        <v>0.8</v>
      </c>
    </row>
    <row r="277" customFormat="false" ht="12.75" hidden="false" customHeight="false" outlineLevel="0" collapsed="false">
      <c r="B277" s="41" t="n">
        <f aca="false">B276+E$4</f>
        <v>2650</v>
      </c>
      <c r="C277" s="42" t="n">
        <f aca="false">C276+E$7*E$4-E$7*E$4*C276/E$8</f>
        <v>20000</v>
      </c>
      <c r="D277" s="43" t="n">
        <f aca="false">D276-E$7*E$4*D276/E$8</f>
        <v>4.16750902054992E-024</v>
      </c>
      <c r="E277" s="44" t="n">
        <f aca="false">+(D277/E$8)*100</f>
        <v>2.08375451027496E-026</v>
      </c>
      <c r="F277" s="53" t="n">
        <f aca="false">+E277/E276</f>
        <v>0.8</v>
      </c>
    </row>
    <row r="278" customFormat="false" ht="12.75" hidden="false" customHeight="false" outlineLevel="0" collapsed="false">
      <c r="B278" s="41" t="n">
        <f aca="false">B277+E$4</f>
        <v>2660</v>
      </c>
      <c r="C278" s="42" t="n">
        <f aca="false">C277+E$7*E$4-E$7*E$4*C277/E$8</f>
        <v>20000</v>
      </c>
      <c r="D278" s="43" t="n">
        <f aca="false">D277-E$7*E$4*D277/E$8</f>
        <v>3.33400721643993E-024</v>
      </c>
      <c r="E278" s="44" t="n">
        <f aca="false">+(D278/E$8)*100</f>
        <v>1.66700360821997E-026</v>
      </c>
      <c r="F278" s="53" t="n">
        <f aca="false">+E278/E277</f>
        <v>0.8</v>
      </c>
    </row>
    <row r="279" customFormat="false" ht="12.75" hidden="false" customHeight="false" outlineLevel="0" collapsed="false">
      <c r="B279" s="41" t="n">
        <f aca="false">B278+E$4</f>
        <v>2670</v>
      </c>
      <c r="C279" s="42" t="n">
        <f aca="false">C278+E$7*E$4-E$7*E$4*C278/E$8</f>
        <v>20000</v>
      </c>
      <c r="D279" s="43" t="n">
        <f aca="false">D278-E$7*E$4*D278/E$8</f>
        <v>2.66720577315195E-024</v>
      </c>
      <c r="E279" s="44" t="n">
        <f aca="false">+(D279/E$8)*100</f>
        <v>1.33360288657597E-026</v>
      </c>
      <c r="F279" s="53" t="n">
        <f aca="false">+E279/E278</f>
        <v>0.8</v>
      </c>
    </row>
    <row r="280" customFormat="false" ht="12.75" hidden="false" customHeight="false" outlineLevel="0" collapsed="false">
      <c r="B280" s="41" t="n">
        <f aca="false">B279+E$4</f>
        <v>2680</v>
      </c>
      <c r="C280" s="42" t="n">
        <f aca="false">C279+E$7*E$4-E$7*E$4*C279/E$8</f>
        <v>20000</v>
      </c>
      <c r="D280" s="43" t="n">
        <f aca="false">D279-E$7*E$4*D279/E$8</f>
        <v>2.13376461852156E-024</v>
      </c>
      <c r="E280" s="44" t="n">
        <f aca="false">+(D280/E$8)*100</f>
        <v>1.06688230926078E-026</v>
      </c>
      <c r="F280" s="53" t="n">
        <f aca="false">+E280/E279</f>
        <v>0.8</v>
      </c>
    </row>
    <row r="281" customFormat="false" ht="12.75" hidden="false" customHeight="false" outlineLevel="0" collapsed="false">
      <c r="B281" s="41" t="n">
        <f aca="false">B280+E$4</f>
        <v>2690</v>
      </c>
      <c r="C281" s="42" t="n">
        <f aca="false">C280+E$7*E$4-E$7*E$4*C280/E$8</f>
        <v>20000</v>
      </c>
      <c r="D281" s="43" t="n">
        <f aca="false">D280-E$7*E$4*D280/E$8</f>
        <v>1.70701169481725E-024</v>
      </c>
      <c r="E281" s="44" t="n">
        <f aca="false">+(D281/E$8)*100</f>
        <v>8.53505847408623E-027</v>
      </c>
      <c r="F281" s="53" t="n">
        <f aca="false">+E281/E280</f>
        <v>0.8</v>
      </c>
    </row>
    <row r="282" customFormat="false" ht="12.75" hidden="false" customHeight="false" outlineLevel="0" collapsed="false">
      <c r="B282" s="41" t="n">
        <f aca="false">B281+E$4</f>
        <v>2700</v>
      </c>
      <c r="C282" s="42" t="n">
        <f aca="false">C281+E$7*E$4-E$7*E$4*C281/E$8</f>
        <v>20000</v>
      </c>
      <c r="D282" s="43" t="n">
        <f aca="false">D281-E$7*E$4*D281/E$8</f>
        <v>1.3656093558538E-024</v>
      </c>
      <c r="E282" s="44" t="n">
        <f aca="false">+(D282/E$8)*100</f>
        <v>6.82804677926899E-027</v>
      </c>
      <c r="F282" s="53" t="n">
        <f aca="false">+E282/E281</f>
        <v>0.8</v>
      </c>
    </row>
    <row r="283" customFormat="false" ht="12.75" hidden="false" customHeight="false" outlineLevel="0" collapsed="false">
      <c r="B283" s="41" t="n">
        <f aca="false">B282+E$4</f>
        <v>2710</v>
      </c>
      <c r="C283" s="42" t="n">
        <f aca="false">C282+E$7*E$4-E$7*E$4*C282/E$8</f>
        <v>20000</v>
      </c>
      <c r="D283" s="43" t="n">
        <f aca="false">D282-E$7*E$4*D282/E$8</f>
        <v>1.09248748468304E-024</v>
      </c>
      <c r="E283" s="44" t="n">
        <f aca="false">+(D283/E$8)*100</f>
        <v>5.46243742341519E-027</v>
      </c>
      <c r="F283" s="53" t="n">
        <f aca="false">+E283/E282</f>
        <v>0.8</v>
      </c>
    </row>
    <row r="284" customFormat="false" ht="12.75" hidden="false" customHeight="false" outlineLevel="0" collapsed="false">
      <c r="B284" s="41" t="n">
        <f aca="false">B283+E$4</f>
        <v>2720</v>
      </c>
      <c r="C284" s="42" t="n">
        <f aca="false">C283+E$7*E$4-E$7*E$4*C283/E$8</f>
        <v>20000</v>
      </c>
      <c r="D284" s="43" t="n">
        <f aca="false">D283-E$7*E$4*D283/E$8</f>
        <v>8.7398998774643E-025</v>
      </c>
      <c r="E284" s="44" t="n">
        <f aca="false">+(D284/E$8)*100</f>
        <v>4.36994993873215E-027</v>
      </c>
      <c r="F284" s="53" t="n">
        <f aca="false">+E284/E283</f>
        <v>0.8</v>
      </c>
    </row>
    <row r="285" customFormat="false" ht="12.75" hidden="false" customHeight="false" outlineLevel="0" collapsed="false">
      <c r="B285" s="41" t="n">
        <f aca="false">B284+E$4</f>
        <v>2730</v>
      </c>
      <c r="C285" s="42" t="n">
        <f aca="false">C284+E$7*E$4-E$7*E$4*C284/E$8</f>
        <v>20000</v>
      </c>
      <c r="D285" s="43" t="n">
        <f aca="false">D284-E$7*E$4*D284/E$8</f>
        <v>6.99191990197144E-025</v>
      </c>
      <c r="E285" s="44" t="n">
        <f aca="false">+(D285/E$8)*100</f>
        <v>3.49595995098572E-027</v>
      </c>
      <c r="F285" s="53" t="n">
        <f aca="false">+E285/E284</f>
        <v>0.8</v>
      </c>
    </row>
    <row r="286" customFormat="false" ht="12.75" hidden="false" customHeight="false" outlineLevel="0" collapsed="false">
      <c r="B286" s="41" t="n">
        <f aca="false">B285+E$4</f>
        <v>2740</v>
      </c>
      <c r="C286" s="42" t="n">
        <f aca="false">C285+E$7*E$4-E$7*E$4*C285/E$8</f>
        <v>20000</v>
      </c>
      <c r="D286" s="43" t="n">
        <f aca="false">D285-E$7*E$4*D285/E$8</f>
        <v>5.59353592157715E-025</v>
      </c>
      <c r="E286" s="44" t="n">
        <f aca="false">+(D286/E$8)*100</f>
        <v>2.79676796078858E-027</v>
      </c>
      <c r="F286" s="53" t="n">
        <f aca="false">+E286/E285</f>
        <v>0.8</v>
      </c>
    </row>
    <row r="287" customFormat="false" ht="12.75" hidden="false" customHeight="false" outlineLevel="0" collapsed="false">
      <c r="B287" s="41" t="n">
        <f aca="false">B286+E$4</f>
        <v>2750</v>
      </c>
      <c r="C287" s="42" t="n">
        <f aca="false">C286+E$7*E$4-E$7*E$4*C286/E$8</f>
        <v>20000</v>
      </c>
      <c r="D287" s="43" t="n">
        <f aca="false">D286-E$7*E$4*D286/E$8</f>
        <v>4.47482873726172E-025</v>
      </c>
      <c r="E287" s="44" t="n">
        <f aca="false">+(D287/E$8)*100</f>
        <v>2.23741436863086E-027</v>
      </c>
      <c r="F287" s="53" t="n">
        <f aca="false">+E287/E286</f>
        <v>0.8</v>
      </c>
    </row>
    <row r="288" customFormat="false" ht="12.75" hidden="false" customHeight="false" outlineLevel="0" collapsed="false">
      <c r="B288" s="41" t="n">
        <f aca="false">B287+E$4</f>
        <v>2760</v>
      </c>
      <c r="C288" s="42" t="n">
        <f aca="false">C287+E$7*E$4-E$7*E$4*C287/E$8</f>
        <v>20000</v>
      </c>
      <c r="D288" s="43" t="n">
        <f aca="false">D287-E$7*E$4*D287/E$8</f>
        <v>3.57986298980938E-025</v>
      </c>
      <c r="E288" s="44" t="n">
        <f aca="false">+(D288/E$8)*100</f>
        <v>1.78993149490469E-027</v>
      </c>
      <c r="F288" s="53" t="n">
        <f aca="false">+E288/E287</f>
        <v>0.8</v>
      </c>
    </row>
    <row r="289" customFormat="false" ht="12.75" hidden="false" customHeight="false" outlineLevel="0" collapsed="false">
      <c r="B289" s="41" t="n">
        <f aca="false">B288+E$4</f>
        <v>2770</v>
      </c>
      <c r="C289" s="42" t="n">
        <f aca="false">C288+E$7*E$4-E$7*E$4*C288/E$8</f>
        <v>20000</v>
      </c>
      <c r="D289" s="43" t="n">
        <f aca="false">D288-E$7*E$4*D288/E$8</f>
        <v>2.8638903918475E-025</v>
      </c>
      <c r="E289" s="44" t="n">
        <f aca="false">+(D289/E$8)*100</f>
        <v>1.43194519592375E-027</v>
      </c>
      <c r="F289" s="53" t="n">
        <f aca="false">+E289/E288</f>
        <v>0.8</v>
      </c>
    </row>
    <row r="290" customFormat="false" ht="12.75" hidden="false" customHeight="false" outlineLevel="0" collapsed="false">
      <c r="B290" s="41" t="n">
        <f aca="false">B289+E$4</f>
        <v>2780</v>
      </c>
      <c r="C290" s="42" t="n">
        <f aca="false">C289+E$7*E$4-E$7*E$4*C289/E$8</f>
        <v>20000</v>
      </c>
      <c r="D290" s="43" t="n">
        <f aca="false">D289-E$7*E$4*D289/E$8</f>
        <v>2.291112313478E-025</v>
      </c>
      <c r="E290" s="44" t="n">
        <f aca="false">+(D290/E$8)*100</f>
        <v>1.145556156739E-027</v>
      </c>
      <c r="F290" s="53" t="n">
        <f aca="false">+E290/E289</f>
        <v>0.8</v>
      </c>
    </row>
    <row r="291" customFormat="false" ht="12.75" hidden="false" customHeight="false" outlineLevel="0" collapsed="false">
      <c r="B291" s="41" t="n">
        <f aca="false">B290+E$4</f>
        <v>2790</v>
      </c>
      <c r="C291" s="42" t="n">
        <f aca="false">C290+E$7*E$4-E$7*E$4*C290/E$8</f>
        <v>20000</v>
      </c>
      <c r="D291" s="43" t="n">
        <f aca="false">D290-E$7*E$4*D290/E$8</f>
        <v>1.8328898507824E-025</v>
      </c>
      <c r="E291" s="44" t="n">
        <f aca="false">+(D291/E$8)*100</f>
        <v>9.16444925391201E-028</v>
      </c>
      <c r="F291" s="53" t="n">
        <f aca="false">+E291/E290</f>
        <v>0.8</v>
      </c>
    </row>
    <row r="292" customFormat="false" ht="12.75" hidden="false" customHeight="false" outlineLevel="0" collapsed="false">
      <c r="B292" s="41" t="n">
        <f aca="false">B291+E$4</f>
        <v>2800</v>
      </c>
      <c r="C292" s="42" t="n">
        <f aca="false">C291+E$7*E$4-E$7*E$4*C291/E$8</f>
        <v>20000</v>
      </c>
      <c r="D292" s="43" t="n">
        <f aca="false">D291-E$7*E$4*D291/E$8</f>
        <v>1.46631188062592E-025</v>
      </c>
      <c r="E292" s="44" t="n">
        <f aca="false">+(D292/E$8)*100</f>
        <v>7.33155940312961E-028</v>
      </c>
      <c r="F292" s="53" t="n">
        <f aca="false">+E292/E291</f>
        <v>0.8</v>
      </c>
    </row>
    <row r="293" customFormat="false" ht="12.75" hidden="false" customHeight="false" outlineLevel="0" collapsed="false">
      <c r="B293" s="41" t="n">
        <f aca="false">B292+E$4</f>
        <v>2810</v>
      </c>
      <c r="C293" s="42" t="n">
        <f aca="false">C292+E$7*E$4-E$7*E$4*C292/E$8</f>
        <v>20000</v>
      </c>
      <c r="D293" s="43" t="n">
        <f aca="false">D292-E$7*E$4*D292/E$8</f>
        <v>1.17304950450074E-025</v>
      </c>
      <c r="E293" s="44" t="n">
        <f aca="false">+(D293/E$8)*100</f>
        <v>5.86524752250369E-028</v>
      </c>
      <c r="F293" s="53" t="n">
        <f aca="false">+E293/E292</f>
        <v>0.8</v>
      </c>
    </row>
    <row r="294" customFormat="false" ht="12.75" hidden="false" customHeight="false" outlineLevel="0" collapsed="false">
      <c r="B294" s="41" t="n">
        <f aca="false">B293+E$4</f>
        <v>2820</v>
      </c>
      <c r="C294" s="42" t="n">
        <f aca="false">C293+E$7*E$4-E$7*E$4*C293/E$8</f>
        <v>20000</v>
      </c>
      <c r="D294" s="43" t="n">
        <f aca="false">D293-E$7*E$4*D293/E$8</f>
        <v>9.3843960360059E-026</v>
      </c>
      <c r="E294" s="44" t="n">
        <f aca="false">+(D294/E$8)*100</f>
        <v>4.69219801800295E-028</v>
      </c>
      <c r="F294" s="53" t="n">
        <f aca="false">+E294/E293</f>
        <v>0.8</v>
      </c>
    </row>
    <row r="295" customFormat="false" ht="12.75" hidden="false" customHeight="false" outlineLevel="0" collapsed="false">
      <c r="B295" s="41" t="n">
        <f aca="false">B294+E$4</f>
        <v>2830</v>
      </c>
      <c r="C295" s="42" t="n">
        <f aca="false">C294+E$7*E$4-E$7*E$4*C294/E$8</f>
        <v>20000</v>
      </c>
      <c r="D295" s="43" t="n">
        <f aca="false">D294-E$7*E$4*D294/E$8</f>
        <v>7.50751682880472E-026</v>
      </c>
      <c r="E295" s="44" t="n">
        <f aca="false">+(D295/E$8)*100</f>
        <v>3.75375841440236E-028</v>
      </c>
      <c r="F295" s="53" t="n">
        <f aca="false">+E295/E294</f>
        <v>0.8</v>
      </c>
    </row>
    <row r="296" customFormat="false" ht="12.75" hidden="false" customHeight="false" outlineLevel="0" collapsed="false">
      <c r="B296" s="41" t="n">
        <f aca="false">B295+E$4</f>
        <v>2840</v>
      </c>
      <c r="C296" s="42" t="n">
        <f aca="false">C295+E$7*E$4-E$7*E$4*C295/E$8</f>
        <v>20000</v>
      </c>
      <c r="D296" s="43" t="n">
        <f aca="false">D295-E$7*E$4*D295/E$8</f>
        <v>6.00601346304377E-026</v>
      </c>
      <c r="E296" s="44" t="n">
        <f aca="false">+(D296/E$8)*100</f>
        <v>3.00300673152189E-028</v>
      </c>
      <c r="F296" s="53" t="n">
        <f aca="false">+E296/E295</f>
        <v>0.8</v>
      </c>
    </row>
    <row r="297" customFormat="false" ht="12.75" hidden="false" customHeight="false" outlineLevel="0" collapsed="false">
      <c r="B297" s="41" t="n">
        <f aca="false">B296+E$4</f>
        <v>2850</v>
      </c>
      <c r="C297" s="42" t="n">
        <f aca="false">C296+E$7*E$4-E$7*E$4*C296/E$8</f>
        <v>20000</v>
      </c>
      <c r="D297" s="43" t="n">
        <f aca="false">D296-E$7*E$4*D296/E$8</f>
        <v>4.80481077043502E-026</v>
      </c>
      <c r="E297" s="44" t="n">
        <f aca="false">+(D297/E$8)*100</f>
        <v>2.40240538521751E-028</v>
      </c>
      <c r="F297" s="53" t="n">
        <f aca="false">+E297/E296</f>
        <v>0.8</v>
      </c>
    </row>
    <row r="298" customFormat="false" ht="12.75" hidden="false" customHeight="false" outlineLevel="0" collapsed="false">
      <c r="B298" s="41" t="n">
        <f aca="false">B297+E$4</f>
        <v>2860</v>
      </c>
      <c r="C298" s="42" t="n">
        <f aca="false">C297+E$7*E$4-E$7*E$4*C297/E$8</f>
        <v>20000</v>
      </c>
      <c r="D298" s="43" t="n">
        <f aca="false">D297-E$7*E$4*D297/E$8</f>
        <v>3.84384861634801E-026</v>
      </c>
      <c r="E298" s="44" t="n">
        <f aca="false">+(D298/E$8)*100</f>
        <v>1.92192430817401E-028</v>
      </c>
      <c r="F298" s="53" t="n">
        <f aca="false">+E298/E297</f>
        <v>0.8</v>
      </c>
    </row>
    <row r="299" customFormat="false" ht="12.75" hidden="false" customHeight="false" outlineLevel="0" collapsed="false">
      <c r="B299" s="41" t="n">
        <f aca="false">B298+E$4</f>
        <v>2870</v>
      </c>
      <c r="C299" s="42" t="n">
        <f aca="false">C298+E$7*E$4-E$7*E$4*C298/E$8</f>
        <v>20000</v>
      </c>
      <c r="D299" s="43" t="n">
        <f aca="false">D298-E$7*E$4*D298/E$8</f>
        <v>3.07507889307841E-026</v>
      </c>
      <c r="E299" s="44" t="n">
        <f aca="false">+(D299/E$8)*100</f>
        <v>1.53753944653921E-028</v>
      </c>
      <c r="F299" s="53" t="n">
        <f aca="false">+E299/E298</f>
        <v>0.8</v>
      </c>
    </row>
    <row r="300" customFormat="false" ht="12.75" hidden="false" customHeight="false" outlineLevel="0" collapsed="false">
      <c r="B300" s="41" t="n">
        <f aca="false">B299+E$4</f>
        <v>2880</v>
      </c>
      <c r="C300" s="42" t="n">
        <f aca="false">C299+E$7*E$4-E$7*E$4*C299/E$8</f>
        <v>20000</v>
      </c>
      <c r="D300" s="43" t="n">
        <f aca="false">D299-E$7*E$4*D299/E$8</f>
        <v>2.46006311446273E-026</v>
      </c>
      <c r="E300" s="44" t="n">
        <f aca="false">+(D300/E$8)*100</f>
        <v>1.23003155723137E-028</v>
      </c>
      <c r="F300" s="53" t="n">
        <f aca="false">+E300/E299</f>
        <v>0.8</v>
      </c>
    </row>
    <row r="301" customFormat="false" ht="12.75" hidden="false" customHeight="false" outlineLevel="0" collapsed="false">
      <c r="B301" s="41" t="n">
        <f aca="false">B300+E$4</f>
        <v>2890</v>
      </c>
      <c r="C301" s="42" t="n">
        <f aca="false">C300+E$7*E$4-E$7*E$4*C300/E$8</f>
        <v>20000</v>
      </c>
      <c r="D301" s="43" t="n">
        <f aca="false">D300-E$7*E$4*D300/E$8</f>
        <v>1.96805049157018E-026</v>
      </c>
      <c r="E301" s="44" t="n">
        <f aca="false">+(D301/E$8)*100</f>
        <v>9.84025245785092E-029</v>
      </c>
      <c r="F301" s="53" t="n">
        <f aca="false">+E301/E300</f>
        <v>0.8</v>
      </c>
    </row>
    <row r="302" customFormat="false" ht="12.75" hidden="false" customHeight="false" outlineLevel="0" collapsed="false">
      <c r="B302" s="41" t="n">
        <f aca="false">B301+E$4</f>
        <v>2900</v>
      </c>
      <c r="C302" s="42" t="n">
        <f aca="false">C301+E$7*E$4-E$7*E$4*C301/E$8</f>
        <v>20000</v>
      </c>
      <c r="D302" s="43" t="n">
        <f aca="false">D301-E$7*E$4*D301/E$8</f>
        <v>1.57444039325615E-026</v>
      </c>
      <c r="E302" s="44" t="n">
        <f aca="false">+(D302/E$8)*100</f>
        <v>7.87220196628074E-029</v>
      </c>
      <c r="F302" s="53" t="n">
        <f aca="false">+E302/E301</f>
        <v>0.8</v>
      </c>
    </row>
    <row r="303" customFormat="false" ht="12.75" hidden="false" customHeight="false" outlineLevel="0" collapsed="false">
      <c r="B303" s="41" t="n">
        <f aca="false">B302+E$4</f>
        <v>2910</v>
      </c>
      <c r="C303" s="42" t="n">
        <f aca="false">C302+E$7*E$4-E$7*E$4*C302/E$8</f>
        <v>20000</v>
      </c>
      <c r="D303" s="43" t="n">
        <f aca="false">D302-E$7*E$4*D302/E$8</f>
        <v>1.25955231460492E-026</v>
      </c>
      <c r="E303" s="44" t="n">
        <f aca="false">+(D303/E$8)*100</f>
        <v>6.29776157302459E-029</v>
      </c>
      <c r="F303" s="53" t="n">
        <f aca="false">+E303/E302</f>
        <v>0.8</v>
      </c>
    </row>
    <row r="304" customFormat="false" ht="12.75" hidden="false" customHeight="false" outlineLevel="0" collapsed="false">
      <c r="B304" s="41" t="n">
        <f aca="false">B303+E$4</f>
        <v>2920</v>
      </c>
      <c r="C304" s="42" t="n">
        <f aca="false">C303+E$7*E$4-E$7*E$4*C303/E$8</f>
        <v>20000</v>
      </c>
      <c r="D304" s="43" t="n">
        <f aca="false">D303-E$7*E$4*D303/E$8</f>
        <v>1.00764185168393E-026</v>
      </c>
      <c r="E304" s="44" t="n">
        <f aca="false">+(D304/E$8)*100</f>
        <v>5.03820925841967E-029</v>
      </c>
      <c r="F304" s="53" t="n">
        <f aca="false">+E304/E303</f>
        <v>0.8</v>
      </c>
    </row>
    <row r="305" customFormat="false" ht="12.75" hidden="false" customHeight="false" outlineLevel="0" collapsed="false">
      <c r="B305" s="41" t="n">
        <f aca="false">B304+E$4</f>
        <v>2930</v>
      </c>
      <c r="C305" s="42" t="n">
        <f aca="false">C304+E$7*E$4-E$7*E$4*C304/E$8</f>
        <v>20000</v>
      </c>
      <c r="D305" s="43" t="n">
        <f aca="false">D304-E$7*E$4*D304/E$8</f>
        <v>8.06113481347147E-027</v>
      </c>
      <c r="E305" s="44" t="n">
        <f aca="false">+(D305/E$8)*100</f>
        <v>4.03056740673574E-029</v>
      </c>
      <c r="F305" s="53" t="n">
        <f aca="false">+E305/E304</f>
        <v>0.8</v>
      </c>
    </row>
    <row r="306" customFormat="false" ht="12.75" hidden="false" customHeight="false" outlineLevel="0" collapsed="false">
      <c r="B306" s="41" t="n">
        <f aca="false">B305+E$4</f>
        <v>2940</v>
      </c>
      <c r="C306" s="42" t="n">
        <f aca="false">C305+E$7*E$4-E$7*E$4*C305/E$8</f>
        <v>20000</v>
      </c>
      <c r="D306" s="43" t="n">
        <f aca="false">D305-E$7*E$4*D305/E$8</f>
        <v>6.44890785077718E-027</v>
      </c>
      <c r="E306" s="44" t="n">
        <f aca="false">+(D306/E$8)*100</f>
        <v>3.22445392538859E-029</v>
      </c>
      <c r="F306" s="53" t="n">
        <f aca="false">+E306/E305</f>
        <v>0.8</v>
      </c>
    </row>
    <row r="307" customFormat="false" ht="12.75" hidden="false" customHeight="false" outlineLevel="0" collapsed="false">
      <c r="B307" s="41" t="n">
        <f aca="false">B306+E$4</f>
        <v>2950</v>
      </c>
      <c r="C307" s="42" t="n">
        <f aca="false">C306+E$7*E$4-E$7*E$4*C306/E$8</f>
        <v>20000</v>
      </c>
      <c r="D307" s="43" t="n">
        <f aca="false">D306-E$7*E$4*D306/E$8</f>
        <v>5.15912628062174E-027</v>
      </c>
      <c r="E307" s="44" t="n">
        <f aca="false">+(D307/E$8)*100</f>
        <v>2.57956314031087E-029</v>
      </c>
      <c r="F307" s="53" t="n">
        <f aca="false">+E307/E306</f>
        <v>0.8</v>
      </c>
    </row>
    <row r="308" customFormat="false" ht="12.75" hidden="false" customHeight="false" outlineLevel="0" collapsed="false">
      <c r="B308" s="41" t="n">
        <f aca="false">B307+E$4</f>
        <v>2960</v>
      </c>
      <c r="C308" s="42" t="n">
        <f aca="false">C307+E$7*E$4-E$7*E$4*C307/E$8</f>
        <v>20000</v>
      </c>
      <c r="D308" s="43" t="n">
        <f aca="false">D307-E$7*E$4*D307/E$8</f>
        <v>4.12730102449739E-027</v>
      </c>
      <c r="E308" s="44" t="n">
        <f aca="false">+(D308/E$8)*100</f>
        <v>2.0636505122487E-029</v>
      </c>
      <c r="F308" s="53" t="n">
        <f aca="false">+E308/E307</f>
        <v>0.8</v>
      </c>
    </row>
    <row r="309" customFormat="false" ht="12.75" hidden="false" customHeight="false" outlineLevel="0" collapsed="false">
      <c r="B309" s="41" t="n">
        <f aca="false">B308+E$4</f>
        <v>2970</v>
      </c>
      <c r="C309" s="42" t="n">
        <f aca="false">C308+E$7*E$4-E$7*E$4*C308/E$8</f>
        <v>20000</v>
      </c>
      <c r="D309" s="43" t="n">
        <f aca="false">D308-E$7*E$4*D308/E$8</f>
        <v>3.30184081959792E-027</v>
      </c>
      <c r="E309" s="44" t="n">
        <f aca="false">+(D309/E$8)*100</f>
        <v>1.65092040979896E-029</v>
      </c>
      <c r="F309" s="53" t="n">
        <f aca="false">+E309/E308</f>
        <v>0.8</v>
      </c>
    </row>
    <row r="310" customFormat="false" ht="12.75" hidden="false" customHeight="false" outlineLevel="0" collapsed="false">
      <c r="B310" s="41" t="n">
        <f aca="false">B309+E$4</f>
        <v>2980</v>
      </c>
      <c r="C310" s="42" t="n">
        <f aca="false">C309+E$7*E$4-E$7*E$4*C309/E$8</f>
        <v>20000</v>
      </c>
      <c r="D310" s="43" t="n">
        <f aca="false">D309-E$7*E$4*D309/E$8</f>
        <v>2.64147265567833E-027</v>
      </c>
      <c r="E310" s="44" t="n">
        <f aca="false">+(D310/E$8)*100</f>
        <v>1.32073632783917E-029</v>
      </c>
      <c r="F310" s="53" t="n">
        <f aca="false">+E310/E309</f>
        <v>0.8</v>
      </c>
    </row>
    <row r="311" customFormat="false" ht="12.75" hidden="false" customHeight="false" outlineLevel="0" collapsed="false">
      <c r="B311" s="41" t="n">
        <f aca="false">B310+E$4</f>
        <v>2990</v>
      </c>
      <c r="C311" s="42" t="n">
        <f aca="false">C310+E$7*E$4-E$7*E$4*C310/E$8</f>
        <v>20000</v>
      </c>
      <c r="D311" s="43" t="n">
        <f aca="false">D310-E$7*E$4*D310/E$8</f>
        <v>2.11317812454267E-027</v>
      </c>
      <c r="E311" s="44" t="n">
        <f aca="false">+(D311/E$8)*100</f>
        <v>1.05658906227133E-029</v>
      </c>
      <c r="F311" s="53" t="n">
        <f aca="false">+E311/E310</f>
        <v>0.8</v>
      </c>
    </row>
    <row r="312" customFormat="false" ht="12.75" hidden="false" customHeight="false" outlineLevel="0" collapsed="false">
      <c r="B312" s="41" t="n">
        <f aca="false">B311+E$4</f>
        <v>3000</v>
      </c>
      <c r="C312" s="42" t="n">
        <f aca="false">C311+E$7*E$4-E$7*E$4*C311/E$8</f>
        <v>20000</v>
      </c>
      <c r="D312" s="43" t="n">
        <f aca="false">D311-E$7*E$4*D311/E$8</f>
        <v>1.69054249963413E-027</v>
      </c>
      <c r="E312" s="44" t="n">
        <f aca="false">+(D312/E$8)*100</f>
        <v>8.45271249817066E-030</v>
      </c>
      <c r="F312" s="53" t="n">
        <f aca="false">+E312/E311</f>
        <v>0.8</v>
      </c>
    </row>
    <row r="313" customFormat="false" ht="12.75" hidden="false" customHeight="false" outlineLevel="0" collapsed="false">
      <c r="B313" s="41" t="n">
        <f aca="false">B312+E$4</f>
        <v>3010</v>
      </c>
      <c r="C313" s="42" t="n">
        <f aca="false">C312+E$7*E$4-E$7*E$4*C312/E$8</f>
        <v>20000</v>
      </c>
      <c r="D313" s="43" t="n">
        <f aca="false">D312-E$7*E$4*D312/E$8</f>
        <v>1.35243399970731E-027</v>
      </c>
      <c r="E313" s="44" t="n">
        <f aca="false">+(D313/E$8)*100</f>
        <v>6.76216999853653E-030</v>
      </c>
      <c r="F313" s="53" t="n">
        <f aca="false">+E313/E312</f>
        <v>0.8</v>
      </c>
    </row>
    <row r="314" customFormat="false" ht="12.75" hidden="false" customHeight="false" outlineLevel="0" collapsed="false">
      <c r="B314" s="41" t="n">
        <f aca="false">B313+E$4</f>
        <v>3020</v>
      </c>
      <c r="C314" s="42" t="n">
        <f aca="false">C313+E$7*E$4-E$7*E$4*C313/E$8</f>
        <v>20000</v>
      </c>
      <c r="D314" s="43" t="n">
        <f aca="false">D313-E$7*E$4*D313/E$8</f>
        <v>1.08194719976584E-027</v>
      </c>
      <c r="E314" s="44" t="n">
        <f aca="false">+(D314/E$8)*100</f>
        <v>5.40973599882922E-030</v>
      </c>
      <c r="F314" s="53" t="n">
        <f aca="false">+E314/E313</f>
        <v>0.8</v>
      </c>
    </row>
    <row r="315" customFormat="false" ht="12.75" hidden="false" customHeight="false" outlineLevel="0" collapsed="false">
      <c r="B315" s="41" t="n">
        <f aca="false">B314+E$4</f>
        <v>3030</v>
      </c>
      <c r="C315" s="42" t="n">
        <f aca="false">C314+E$7*E$4-E$7*E$4*C314/E$8</f>
        <v>20000</v>
      </c>
      <c r="D315" s="43" t="n">
        <f aca="false">D314-E$7*E$4*D314/E$8</f>
        <v>8.65557759812676E-028</v>
      </c>
      <c r="E315" s="44" t="n">
        <f aca="false">+(D315/E$8)*100</f>
        <v>4.32778879906338E-030</v>
      </c>
      <c r="F315" s="53" t="n">
        <f aca="false">+E315/E314</f>
        <v>0.8</v>
      </c>
    </row>
    <row r="316" customFormat="false" ht="12.75" hidden="false" customHeight="false" outlineLevel="0" collapsed="false">
      <c r="B316" s="41" t="n">
        <f aca="false">B315+E$4</f>
        <v>3040</v>
      </c>
      <c r="C316" s="42" t="n">
        <f aca="false">C315+E$7*E$4-E$7*E$4*C315/E$8</f>
        <v>20000</v>
      </c>
      <c r="D316" s="43" t="n">
        <f aca="false">D315-E$7*E$4*D315/E$8</f>
        <v>6.92446207850141E-028</v>
      </c>
      <c r="E316" s="44" t="n">
        <f aca="false">+(D316/E$8)*100</f>
        <v>3.4622310392507E-030</v>
      </c>
      <c r="F316" s="53" t="n">
        <f aca="false">+E316/E315</f>
        <v>0.8</v>
      </c>
    </row>
    <row r="317" customFormat="false" ht="12.75" hidden="false" customHeight="false" outlineLevel="0" collapsed="false">
      <c r="B317" s="41" t="n">
        <f aca="false">B316+E$4</f>
        <v>3050</v>
      </c>
      <c r="C317" s="42" t="n">
        <f aca="false">C316+E$7*E$4-E$7*E$4*C316/E$8</f>
        <v>20000</v>
      </c>
      <c r="D317" s="43" t="n">
        <f aca="false">D316-E$7*E$4*D316/E$8</f>
        <v>5.53956966280113E-028</v>
      </c>
      <c r="E317" s="44" t="n">
        <f aca="false">+(D317/E$8)*100</f>
        <v>2.76978483140056E-030</v>
      </c>
      <c r="F317" s="53" t="n">
        <f aca="false">+E317/E316</f>
        <v>0.8</v>
      </c>
    </row>
    <row r="318" customFormat="false" ht="12.75" hidden="false" customHeight="false" outlineLevel="0" collapsed="false">
      <c r="B318" s="41" t="n">
        <f aca="false">B317+E$4</f>
        <v>3060</v>
      </c>
      <c r="C318" s="42" t="n">
        <f aca="false">C317+E$7*E$4-E$7*E$4*C317/E$8</f>
        <v>20000</v>
      </c>
      <c r="D318" s="43" t="n">
        <f aca="false">D317-E$7*E$4*D317/E$8</f>
        <v>4.4316557302409E-028</v>
      </c>
      <c r="E318" s="44" t="n">
        <f aca="false">+(D318/E$8)*100</f>
        <v>2.21582786512045E-030</v>
      </c>
      <c r="F318" s="53" t="n">
        <f aca="false">+E318/E317</f>
        <v>0.8</v>
      </c>
    </row>
    <row r="319" customFormat="false" ht="12.75" hidden="false" customHeight="false" outlineLevel="0" collapsed="false">
      <c r="B319" s="41" t="n">
        <f aca="false">B318+E$4</f>
        <v>3070</v>
      </c>
      <c r="C319" s="42" t="n">
        <f aca="false">C318+E$7*E$4-E$7*E$4*C318/E$8</f>
        <v>20000</v>
      </c>
      <c r="D319" s="43" t="n">
        <f aca="false">D318-E$7*E$4*D318/E$8</f>
        <v>3.54532458419272E-028</v>
      </c>
      <c r="E319" s="44" t="n">
        <f aca="false">+(D319/E$8)*100</f>
        <v>1.77266229209636E-030</v>
      </c>
      <c r="F319" s="53" t="n">
        <f aca="false">+E319/E318</f>
        <v>0.8</v>
      </c>
    </row>
    <row r="320" customFormat="false" ht="12.75" hidden="false" customHeight="false" outlineLevel="0" collapsed="false">
      <c r="B320" s="41" t="n">
        <f aca="false">B319+E$4</f>
        <v>3080</v>
      </c>
      <c r="C320" s="42" t="n">
        <f aca="false">C319+E$7*E$4-E$7*E$4*C319/E$8</f>
        <v>20000</v>
      </c>
      <c r="D320" s="43" t="n">
        <f aca="false">D319-E$7*E$4*D319/E$8</f>
        <v>2.83625966735418E-028</v>
      </c>
      <c r="E320" s="44" t="n">
        <f aca="false">+(D320/E$8)*100</f>
        <v>1.41812983367709E-030</v>
      </c>
      <c r="F320" s="53" t="n">
        <f aca="false">+E320/E319</f>
        <v>0.8</v>
      </c>
    </row>
    <row r="321" customFormat="false" ht="12.75" hidden="false" customHeight="false" outlineLevel="0" collapsed="false">
      <c r="B321" s="41" t="n">
        <f aca="false">B320+E$4</f>
        <v>3090</v>
      </c>
      <c r="C321" s="42" t="n">
        <f aca="false">C320+E$7*E$4-E$7*E$4*C320/E$8</f>
        <v>20000</v>
      </c>
      <c r="D321" s="43" t="n">
        <f aca="false">D320-E$7*E$4*D320/E$8</f>
        <v>2.26900773388334E-028</v>
      </c>
      <c r="E321" s="44" t="n">
        <f aca="false">+(D321/E$8)*100</f>
        <v>1.13450386694167E-030</v>
      </c>
      <c r="F321" s="53" t="n">
        <f aca="false">+E321/E320</f>
        <v>0.8</v>
      </c>
    </row>
    <row r="322" customFormat="false" ht="12.75" hidden="false" customHeight="false" outlineLevel="0" collapsed="false">
      <c r="B322" s="41" t="n">
        <f aca="false">B321+E$4</f>
        <v>3100</v>
      </c>
      <c r="C322" s="42" t="n">
        <f aca="false">C321+E$7*E$4-E$7*E$4*C321/E$8</f>
        <v>20000</v>
      </c>
      <c r="D322" s="43" t="n">
        <f aca="false">D321-E$7*E$4*D321/E$8</f>
        <v>1.81520618710667E-028</v>
      </c>
      <c r="E322" s="44" t="n">
        <f aca="false">+(D322/E$8)*100</f>
        <v>9.07603093553336E-031</v>
      </c>
      <c r="F322" s="53" t="n">
        <f aca="false">+E322/E321</f>
        <v>0.8</v>
      </c>
    </row>
    <row r="323" customFormat="false" ht="12.75" hidden="false" customHeight="false" outlineLevel="0" collapsed="false">
      <c r="B323" s="41" t="n">
        <f aca="false">B322+E$4</f>
        <v>3110</v>
      </c>
      <c r="C323" s="42" t="n">
        <f aca="false">C322+E$7*E$4-E$7*E$4*C322/E$8</f>
        <v>20000</v>
      </c>
      <c r="D323" s="43" t="n">
        <f aca="false">D322-E$7*E$4*D322/E$8</f>
        <v>1.45216494968534E-028</v>
      </c>
      <c r="E323" s="44" t="n">
        <f aca="false">+(D323/E$8)*100</f>
        <v>7.26082474842669E-031</v>
      </c>
      <c r="F323" s="53" t="n">
        <f aca="false">+E323/E322</f>
        <v>0.8</v>
      </c>
    </row>
    <row r="324" customFormat="false" ht="12.75" hidden="false" customHeight="false" outlineLevel="0" collapsed="false">
      <c r="B324" s="41" t="n">
        <f aca="false">B323+E$4</f>
        <v>3120</v>
      </c>
      <c r="C324" s="42" t="n">
        <f aca="false">C323+E$7*E$4-E$7*E$4*C323/E$8</f>
        <v>20000</v>
      </c>
      <c r="D324" s="43" t="n">
        <f aca="false">D323-E$7*E$4*D323/E$8</f>
        <v>1.16173195974827E-028</v>
      </c>
      <c r="E324" s="44" t="n">
        <f aca="false">+(D324/E$8)*100</f>
        <v>5.80865979874135E-031</v>
      </c>
      <c r="F324" s="53" t="n">
        <f aca="false">+E324/E323</f>
        <v>0.8</v>
      </c>
    </row>
    <row r="325" customFormat="false" ht="12.75" hidden="false" customHeight="false" outlineLevel="0" collapsed="false">
      <c r="B325" s="41" t="n">
        <f aca="false">B324+E$4</f>
        <v>3130</v>
      </c>
      <c r="C325" s="42" t="n">
        <f aca="false">C324+E$7*E$4-E$7*E$4*C324/E$8</f>
        <v>20000</v>
      </c>
      <c r="D325" s="43" t="n">
        <f aca="false">D324-E$7*E$4*D324/E$8</f>
        <v>9.29385567798617E-029</v>
      </c>
      <c r="E325" s="44" t="n">
        <f aca="false">+(D325/E$8)*100</f>
        <v>4.64692783899308E-031</v>
      </c>
      <c r="F325" s="53" t="n">
        <f aca="false">+E325/E324</f>
        <v>0.8</v>
      </c>
    </row>
    <row r="326" customFormat="false" ht="12.75" hidden="false" customHeight="false" outlineLevel="0" collapsed="false">
      <c r="B326" s="41" t="n">
        <f aca="false">B325+E$4</f>
        <v>3140</v>
      </c>
      <c r="C326" s="42" t="n">
        <f aca="false">C325+E$7*E$4-E$7*E$4*C325/E$8</f>
        <v>20000</v>
      </c>
      <c r="D326" s="43" t="n">
        <f aca="false">D325-E$7*E$4*D325/E$8</f>
        <v>7.43508454238893E-029</v>
      </c>
      <c r="E326" s="44" t="n">
        <f aca="false">+(D326/E$8)*100</f>
        <v>3.71754227119447E-031</v>
      </c>
      <c r="F326" s="53" t="n">
        <f aca="false">+E326/E325</f>
        <v>0.8</v>
      </c>
    </row>
    <row r="327" customFormat="false" ht="12.75" hidden="false" customHeight="false" outlineLevel="0" collapsed="false">
      <c r="B327" s="41" t="n">
        <f aca="false">B326+E$4</f>
        <v>3150</v>
      </c>
      <c r="C327" s="42" t="n">
        <f aca="false">C326+E$7*E$4-E$7*E$4*C326/E$8</f>
        <v>20000</v>
      </c>
      <c r="D327" s="43" t="n">
        <f aca="false">D326-E$7*E$4*D326/E$8</f>
        <v>5.94806763391115E-029</v>
      </c>
      <c r="E327" s="44" t="n">
        <f aca="false">+(D327/E$8)*100</f>
        <v>2.97403381695557E-031</v>
      </c>
      <c r="F327" s="53" t="n">
        <f aca="false">+E327/E326</f>
        <v>0.8</v>
      </c>
    </row>
    <row r="328" customFormat="false" ht="12.75" hidden="false" customHeight="false" outlineLevel="0" collapsed="false">
      <c r="B328" s="41" t="n">
        <f aca="false">B327+E$4</f>
        <v>3160</v>
      </c>
      <c r="C328" s="42" t="n">
        <f aca="false">C327+E$7*E$4-E$7*E$4*C327/E$8</f>
        <v>20000</v>
      </c>
      <c r="D328" s="43" t="n">
        <f aca="false">D327-E$7*E$4*D327/E$8</f>
        <v>4.75845410712892E-029</v>
      </c>
      <c r="E328" s="44" t="n">
        <f aca="false">+(D328/E$8)*100</f>
        <v>2.37922705356446E-031</v>
      </c>
      <c r="F328" s="53" t="n">
        <f aca="false">+E328/E327</f>
        <v>0.8</v>
      </c>
    </row>
    <row r="329" customFormat="false" ht="12.75" hidden="false" customHeight="false" outlineLevel="0" collapsed="false">
      <c r="B329" s="41" t="n">
        <f aca="false">B328+E$4</f>
        <v>3170</v>
      </c>
      <c r="C329" s="42" t="n">
        <f aca="false">C328+E$7*E$4-E$7*E$4*C328/E$8</f>
        <v>20000</v>
      </c>
      <c r="D329" s="43" t="n">
        <f aca="false">D328-E$7*E$4*D328/E$8</f>
        <v>3.80676328570313E-029</v>
      </c>
      <c r="E329" s="44" t="n">
        <f aca="false">+(D329/E$8)*100</f>
        <v>1.90338164285157E-031</v>
      </c>
      <c r="F329" s="53" t="n">
        <f aca="false">+E329/E328</f>
        <v>0.8</v>
      </c>
    </row>
    <row r="330" customFormat="false" ht="12.75" hidden="false" customHeight="false" outlineLevel="0" collapsed="false">
      <c r="B330" s="41" t="n">
        <f aca="false">B329+E$4</f>
        <v>3180</v>
      </c>
      <c r="C330" s="42" t="n">
        <f aca="false">C329+E$7*E$4-E$7*E$4*C329/E$8</f>
        <v>20000</v>
      </c>
      <c r="D330" s="43" t="n">
        <f aca="false">D329-E$7*E$4*D329/E$8</f>
        <v>3.04541062856251E-029</v>
      </c>
      <c r="E330" s="44" t="n">
        <f aca="false">+(D330/E$8)*100</f>
        <v>1.52270531428125E-031</v>
      </c>
      <c r="F330" s="53" t="n">
        <f aca="false">+E330/E329</f>
        <v>0.8</v>
      </c>
    </row>
    <row r="331" customFormat="false" ht="12.75" hidden="false" customHeight="false" outlineLevel="0" collapsed="false">
      <c r="B331" s="41" t="n">
        <f aca="false">B330+E$4</f>
        <v>3190</v>
      </c>
      <c r="C331" s="42" t="n">
        <f aca="false">C330+E$7*E$4-E$7*E$4*C330/E$8</f>
        <v>20000</v>
      </c>
      <c r="D331" s="43" t="n">
        <f aca="false">D330-E$7*E$4*D330/E$8</f>
        <v>2.43632850285001E-029</v>
      </c>
      <c r="E331" s="44" t="n">
        <f aca="false">+(D331/E$8)*100</f>
        <v>1.218164251425E-031</v>
      </c>
      <c r="F331" s="53" t="n">
        <f aca="false">+E331/E330</f>
        <v>0.8</v>
      </c>
    </row>
    <row r="332" customFormat="false" ht="12.75" hidden="false" customHeight="false" outlineLevel="0" collapsed="false">
      <c r="B332" s="41" t="n">
        <f aca="false">B331+E$4</f>
        <v>3200</v>
      </c>
      <c r="C332" s="42" t="n">
        <f aca="false">C331+E$7*E$4-E$7*E$4*C331/E$8</f>
        <v>20000</v>
      </c>
      <c r="D332" s="43" t="n">
        <f aca="false">D331-E$7*E$4*D331/E$8</f>
        <v>1.94906280228E-029</v>
      </c>
      <c r="E332" s="44" t="n">
        <f aca="false">+(D332/E$8)*100</f>
        <v>9.74531401140002E-032</v>
      </c>
      <c r="F332" s="53" t="n">
        <f aca="false">+E332/E331</f>
        <v>0.8</v>
      </c>
    </row>
    <row r="333" customFormat="false" ht="12.75" hidden="false" customHeight="false" outlineLevel="0" collapsed="false">
      <c r="B333" s="41" t="n">
        <f aca="false">B332+E$4</f>
        <v>3210</v>
      </c>
      <c r="C333" s="42" t="n">
        <f aca="false">C332+E$7*E$4-E$7*E$4*C332/E$8</f>
        <v>20000</v>
      </c>
      <c r="D333" s="43" t="n">
        <f aca="false">D332-E$7*E$4*D332/E$8</f>
        <v>1.559250241824E-029</v>
      </c>
      <c r="E333" s="44" t="n">
        <f aca="false">+(D333/E$8)*100</f>
        <v>7.79625120912002E-032</v>
      </c>
      <c r="F333" s="53" t="n">
        <f aca="false">+E333/E332</f>
        <v>0.8</v>
      </c>
    </row>
    <row r="334" customFormat="false" ht="12.75" hidden="false" customHeight="false" outlineLevel="0" collapsed="false">
      <c r="B334" s="41" t="n">
        <f aca="false">B333+E$4</f>
        <v>3220</v>
      </c>
      <c r="C334" s="42" t="n">
        <f aca="false">C333+E$7*E$4-E$7*E$4*C333/E$8</f>
        <v>20000</v>
      </c>
      <c r="D334" s="43" t="n">
        <f aca="false">D333-E$7*E$4*D333/E$8</f>
        <v>1.2474001934592E-029</v>
      </c>
      <c r="E334" s="44" t="n">
        <f aca="false">+(D334/E$8)*100</f>
        <v>6.23700096729601E-032</v>
      </c>
      <c r="F334" s="53" t="n">
        <f aca="false">+E334/E333</f>
        <v>0.8</v>
      </c>
    </row>
    <row r="335" customFormat="false" ht="12.75" hidden="false" customHeight="false" outlineLevel="0" collapsed="false">
      <c r="B335" s="41" t="n">
        <f aca="false">B334+E$4</f>
        <v>3230</v>
      </c>
      <c r="C335" s="42" t="n">
        <f aca="false">C334+E$7*E$4-E$7*E$4*C334/E$8</f>
        <v>20000</v>
      </c>
      <c r="D335" s="43" t="n">
        <f aca="false">D334-E$7*E$4*D334/E$8</f>
        <v>9.97920154767362E-030</v>
      </c>
      <c r="E335" s="44" t="n">
        <f aca="false">+(D335/E$8)*100</f>
        <v>4.98960077383681E-032</v>
      </c>
      <c r="F335" s="53" t="n">
        <f aca="false">+E335/E334</f>
        <v>0.8</v>
      </c>
    </row>
    <row r="336" customFormat="false" ht="12.75" hidden="false" customHeight="false" outlineLevel="0" collapsed="false">
      <c r="B336" s="41" t="n">
        <f aca="false">B335+E$4</f>
        <v>3240</v>
      </c>
      <c r="C336" s="42" t="n">
        <f aca="false">C335+E$7*E$4-E$7*E$4*C335/E$8</f>
        <v>20000</v>
      </c>
      <c r="D336" s="43" t="n">
        <f aca="false">D335-E$7*E$4*D335/E$8</f>
        <v>7.9833612381389E-030</v>
      </c>
      <c r="E336" s="44" t="n">
        <f aca="false">+(D336/E$8)*100</f>
        <v>3.99168061906945E-032</v>
      </c>
      <c r="F336" s="53" t="n">
        <f aca="false">+E336/E335</f>
        <v>0.8</v>
      </c>
    </row>
    <row r="337" customFormat="false" ht="12.75" hidden="false" customHeight="false" outlineLevel="0" collapsed="false">
      <c r="B337" s="41" t="n">
        <f aca="false">B336+E$4</f>
        <v>3250</v>
      </c>
      <c r="C337" s="42" t="n">
        <f aca="false">C336+E$7*E$4-E$7*E$4*C336/E$8</f>
        <v>20000</v>
      </c>
      <c r="D337" s="43" t="n">
        <f aca="false">D336-E$7*E$4*D336/E$8</f>
        <v>6.38668899051112E-030</v>
      </c>
      <c r="E337" s="44" t="n">
        <f aca="false">+(D337/E$8)*100</f>
        <v>3.19334449525556E-032</v>
      </c>
      <c r="F337" s="53" t="n">
        <f aca="false">+E337/E336</f>
        <v>0.8</v>
      </c>
    </row>
    <row r="338" customFormat="false" ht="12.75" hidden="false" customHeight="false" outlineLevel="0" collapsed="false">
      <c r="B338" s="41" t="n">
        <f aca="false">B337+E$4</f>
        <v>3260</v>
      </c>
      <c r="C338" s="42" t="n">
        <f aca="false">C337+E$7*E$4-E$7*E$4*C337/E$8</f>
        <v>20000</v>
      </c>
      <c r="D338" s="43" t="n">
        <f aca="false">D337-E$7*E$4*D337/E$8</f>
        <v>5.10935119240889E-030</v>
      </c>
      <c r="E338" s="44" t="n">
        <f aca="false">+(D338/E$8)*100</f>
        <v>2.55467559620445E-032</v>
      </c>
      <c r="F338" s="53" t="n">
        <f aca="false">+E338/E337</f>
        <v>0.8</v>
      </c>
    </row>
    <row r="339" customFormat="false" ht="12.75" hidden="false" customHeight="false" outlineLevel="0" collapsed="false">
      <c r="B339" s="41" t="n">
        <f aca="false">B338+E$4</f>
        <v>3270</v>
      </c>
      <c r="C339" s="42" t="n">
        <f aca="false">C338+E$7*E$4-E$7*E$4*C338/E$8</f>
        <v>20000</v>
      </c>
      <c r="D339" s="43" t="n">
        <f aca="false">D338-E$7*E$4*D338/E$8</f>
        <v>4.08748095392711E-030</v>
      </c>
      <c r="E339" s="44" t="n">
        <f aca="false">+(D339/E$8)*100</f>
        <v>2.04374047696356E-032</v>
      </c>
      <c r="F339" s="53" t="n">
        <f aca="false">+E339/E338</f>
        <v>0.8</v>
      </c>
    </row>
    <row r="340" customFormat="false" ht="12.75" hidden="false" customHeight="false" outlineLevel="0" collapsed="false">
      <c r="B340" s="41" t="n">
        <f aca="false">B339+E$4</f>
        <v>3280</v>
      </c>
      <c r="C340" s="42" t="n">
        <f aca="false">C339+E$7*E$4-E$7*E$4*C339/E$8</f>
        <v>20000</v>
      </c>
      <c r="D340" s="43" t="n">
        <f aca="false">D339-E$7*E$4*D339/E$8</f>
        <v>3.26998476314169E-030</v>
      </c>
      <c r="E340" s="44" t="n">
        <f aca="false">+(D340/E$8)*100</f>
        <v>1.63499238157085E-032</v>
      </c>
      <c r="F340" s="53" t="n">
        <f aca="false">+E340/E339</f>
        <v>0.8</v>
      </c>
    </row>
    <row r="341" customFormat="false" ht="12.75" hidden="false" customHeight="false" outlineLevel="0" collapsed="false">
      <c r="B341" s="41" t="n">
        <f aca="false">B340+E$4</f>
        <v>3290</v>
      </c>
      <c r="C341" s="42" t="n">
        <f aca="false">C340+E$7*E$4-E$7*E$4*C340/E$8</f>
        <v>20000</v>
      </c>
      <c r="D341" s="43" t="n">
        <f aca="false">D340-E$7*E$4*D340/E$8</f>
        <v>2.61598781051335E-030</v>
      </c>
      <c r="E341" s="44" t="n">
        <f aca="false">+(D341/E$8)*100</f>
        <v>1.30799390525668E-032</v>
      </c>
      <c r="F341" s="53" t="n">
        <f aca="false">+E341/E340</f>
        <v>0.8</v>
      </c>
    </row>
    <row r="342" customFormat="false" ht="12.75" hidden="false" customHeight="false" outlineLevel="0" collapsed="false">
      <c r="B342" s="41" t="n">
        <f aca="false">B341+E$4</f>
        <v>3300</v>
      </c>
      <c r="C342" s="42" t="n">
        <f aca="false">C341+E$7*E$4-E$7*E$4*C341/E$8</f>
        <v>20000</v>
      </c>
      <c r="D342" s="43" t="n">
        <f aca="false">D341-E$7*E$4*D341/E$8</f>
        <v>2.09279024841068E-030</v>
      </c>
      <c r="E342" s="44" t="n">
        <f aca="false">+(D342/E$8)*100</f>
        <v>1.04639512420534E-032</v>
      </c>
      <c r="F342" s="53" t="n">
        <f aca="false">+E342/E341</f>
        <v>0.8</v>
      </c>
    </row>
    <row r="343" customFormat="false" ht="12.75" hidden="false" customHeight="false" outlineLevel="0" collapsed="false">
      <c r="B343" s="41" t="n">
        <f aca="false">B342+E$4</f>
        <v>3310</v>
      </c>
      <c r="C343" s="42" t="n">
        <f aca="false">C342+E$7*E$4-E$7*E$4*C342/E$8</f>
        <v>20000</v>
      </c>
      <c r="D343" s="43" t="n">
        <f aca="false">D342-E$7*E$4*D342/E$8</f>
        <v>1.67423219872855E-030</v>
      </c>
      <c r="E343" s="44" t="n">
        <f aca="false">+(D343/E$8)*100</f>
        <v>8.37116099364273E-033</v>
      </c>
      <c r="F343" s="53" t="n">
        <f aca="false">+E343/E342</f>
        <v>0.8</v>
      </c>
    </row>
    <row r="344" customFormat="false" ht="12.75" hidden="false" customHeight="false" outlineLevel="0" collapsed="false">
      <c r="B344" s="41" t="n">
        <f aca="false">B343+E$4</f>
        <v>3320</v>
      </c>
      <c r="C344" s="42" t="n">
        <f aca="false">C343+E$7*E$4-E$7*E$4*C343/E$8</f>
        <v>20000</v>
      </c>
      <c r="D344" s="43" t="n">
        <f aca="false">D343-E$7*E$4*D343/E$8</f>
        <v>1.33938575898284E-030</v>
      </c>
      <c r="E344" s="44" t="n">
        <f aca="false">+(D344/E$8)*100</f>
        <v>6.69692879491418E-033</v>
      </c>
      <c r="F344" s="53" t="n">
        <f aca="false">+E344/E343</f>
        <v>0.8</v>
      </c>
    </row>
    <row r="345" customFormat="false" ht="12.75" hidden="false" customHeight="false" outlineLevel="0" collapsed="false">
      <c r="B345" s="41" t="n">
        <f aca="false">B344+E$4</f>
        <v>3330</v>
      </c>
      <c r="C345" s="42" t="n">
        <f aca="false">C344+E$7*E$4-E$7*E$4*C344/E$8</f>
        <v>20000</v>
      </c>
      <c r="D345" s="43" t="n">
        <f aca="false">D344-E$7*E$4*D344/E$8</f>
        <v>1.07150860718627E-030</v>
      </c>
      <c r="E345" s="44" t="n">
        <f aca="false">+(D345/E$8)*100</f>
        <v>5.35754303593135E-033</v>
      </c>
      <c r="F345" s="53" t="n">
        <f aca="false">+E345/E344</f>
        <v>0.8</v>
      </c>
    </row>
    <row r="346" customFormat="false" ht="12.75" hidden="false" customHeight="false" outlineLevel="0" collapsed="false">
      <c r="B346" s="41" t="n">
        <f aca="false">B345+E$4</f>
        <v>3340</v>
      </c>
      <c r="C346" s="42" t="n">
        <f aca="false">C345+E$7*E$4-E$7*E$4*C345/E$8</f>
        <v>20000</v>
      </c>
      <c r="D346" s="43" t="n">
        <f aca="false">D345-E$7*E$4*D345/E$8</f>
        <v>8.57206885749015E-031</v>
      </c>
      <c r="E346" s="44" t="n">
        <f aca="false">+(D346/E$8)*100</f>
        <v>4.28603442874508E-033</v>
      </c>
      <c r="F346" s="53" t="n">
        <f aca="false">+E346/E345</f>
        <v>0.8</v>
      </c>
    </row>
    <row r="347" customFormat="false" ht="12.75" hidden="false" customHeight="false" outlineLevel="0" collapsed="false">
      <c r="B347" s="41" t="n">
        <f aca="false">B346+E$4</f>
        <v>3350</v>
      </c>
      <c r="C347" s="42" t="n">
        <f aca="false">C346+E$7*E$4-E$7*E$4*C346/E$8</f>
        <v>20000</v>
      </c>
      <c r="D347" s="43" t="n">
        <f aca="false">D346-E$7*E$4*D346/E$8</f>
        <v>6.85765508599212E-031</v>
      </c>
      <c r="E347" s="44" t="n">
        <f aca="false">+(D347/E$8)*100</f>
        <v>3.42882754299606E-033</v>
      </c>
      <c r="F347" s="53" t="n">
        <f aca="false">+E347/E346</f>
        <v>0.8</v>
      </c>
    </row>
    <row r="348" customFormat="false" ht="12.75" hidden="false" customHeight="false" outlineLevel="0" collapsed="false">
      <c r="B348" s="41" t="n">
        <f aca="false">B347+E$4</f>
        <v>3360</v>
      </c>
      <c r="C348" s="42" t="n">
        <f aca="false">C347+E$7*E$4-E$7*E$4*C347/E$8</f>
        <v>20000</v>
      </c>
      <c r="D348" s="43" t="n">
        <f aca="false">D347-E$7*E$4*D347/E$8</f>
        <v>5.4861240687937E-031</v>
      </c>
      <c r="E348" s="44" t="n">
        <f aca="false">+(D348/E$8)*100</f>
        <v>2.74306203439685E-033</v>
      </c>
      <c r="F348" s="53" t="n">
        <f aca="false">+E348/E347</f>
        <v>0.8</v>
      </c>
    </row>
    <row r="349" customFormat="false" ht="12.75" hidden="false" customHeight="false" outlineLevel="0" collapsed="false">
      <c r="B349" s="41" t="n">
        <f aca="false">B348+E$4</f>
        <v>3370</v>
      </c>
      <c r="C349" s="42" t="n">
        <f aca="false">C348+E$7*E$4-E$7*E$4*C348/E$8</f>
        <v>20000</v>
      </c>
      <c r="D349" s="43" t="n">
        <f aca="false">D348-E$7*E$4*D348/E$8</f>
        <v>4.38889925503496E-031</v>
      </c>
      <c r="E349" s="44" t="n">
        <f aca="false">+(D349/E$8)*100</f>
        <v>2.19444962751748E-033</v>
      </c>
      <c r="F349" s="53" t="n">
        <f aca="false">+E349/E348</f>
        <v>0.8</v>
      </c>
    </row>
    <row r="350" customFormat="false" ht="12.75" hidden="false" customHeight="false" outlineLevel="0" collapsed="false">
      <c r="B350" s="41" t="n">
        <f aca="false">B349+E$4</f>
        <v>3380</v>
      </c>
      <c r="C350" s="42" t="n">
        <f aca="false">C349+E$7*E$4-E$7*E$4*C349/E$8</f>
        <v>20000</v>
      </c>
      <c r="D350" s="43" t="n">
        <f aca="false">D349-E$7*E$4*D349/E$8</f>
        <v>3.51111940402797E-031</v>
      </c>
      <c r="E350" s="44" t="n">
        <f aca="false">+(D350/E$8)*100</f>
        <v>1.75555970201398E-033</v>
      </c>
      <c r="F350" s="53" t="n">
        <f aca="false">+E350/E349</f>
        <v>0.8</v>
      </c>
    </row>
    <row r="351" customFormat="false" ht="12.75" hidden="false" customHeight="false" outlineLevel="0" collapsed="false">
      <c r="B351" s="41" t="n">
        <f aca="false">B350+E$4</f>
        <v>3390</v>
      </c>
      <c r="C351" s="42" t="n">
        <f aca="false">C350+E$7*E$4-E$7*E$4*C350/E$8</f>
        <v>20000</v>
      </c>
      <c r="D351" s="43" t="n">
        <f aca="false">D350-E$7*E$4*D350/E$8</f>
        <v>2.80889552322237E-031</v>
      </c>
      <c r="E351" s="44" t="n">
        <f aca="false">+(D351/E$8)*100</f>
        <v>1.40444776161119E-033</v>
      </c>
      <c r="F351" s="53" t="n">
        <f aca="false">+E351/E350</f>
        <v>0.8</v>
      </c>
    </row>
    <row r="352" customFormat="false" ht="12.75" hidden="false" customHeight="false" outlineLevel="0" collapsed="false">
      <c r="B352" s="41" t="n">
        <f aca="false">B351+E$4</f>
        <v>3400</v>
      </c>
      <c r="C352" s="42" t="n">
        <f aca="false">C351+E$7*E$4-E$7*E$4*C351/E$8</f>
        <v>20000</v>
      </c>
      <c r="D352" s="43" t="n">
        <f aca="false">D351-E$7*E$4*D351/E$8</f>
        <v>2.2471164185779E-031</v>
      </c>
      <c r="E352" s="44" t="n">
        <f aca="false">+(D352/E$8)*100</f>
        <v>1.12355820928895E-033</v>
      </c>
      <c r="F352" s="53" t="n">
        <f aca="false">+E352/E351</f>
        <v>0.8</v>
      </c>
    </row>
    <row r="353" customFormat="false" ht="12.75" hidden="false" customHeight="false" outlineLevel="0" collapsed="false">
      <c r="B353" s="41" t="n">
        <f aca="false">B352+E$4</f>
        <v>3410</v>
      </c>
      <c r="C353" s="42" t="n">
        <f aca="false">C352+E$7*E$4-E$7*E$4*C352/E$8</f>
        <v>20000</v>
      </c>
      <c r="D353" s="43" t="n">
        <f aca="false">D352-E$7*E$4*D352/E$8</f>
        <v>1.79769313486232E-031</v>
      </c>
      <c r="E353" s="44" t="n">
        <f aca="false">+(D353/E$8)*100</f>
        <v>8.9884656743116E-034</v>
      </c>
      <c r="F353" s="53" t="n">
        <f aca="false">+E353/E352</f>
        <v>0.8</v>
      </c>
    </row>
    <row r="354" customFormat="false" ht="12.75" hidden="false" customHeight="false" outlineLevel="0" collapsed="false">
      <c r="B354" s="41" t="n">
        <f aca="false">B353+E$4</f>
        <v>3420</v>
      </c>
      <c r="C354" s="42" t="n">
        <f aca="false">C353+E$7*E$4-E$7*E$4*C353/E$8</f>
        <v>20000</v>
      </c>
      <c r="D354" s="43" t="n">
        <f aca="false">D353-E$7*E$4*D353/E$8</f>
        <v>1.43815450788985E-031</v>
      </c>
      <c r="E354" s="44" t="n">
        <f aca="false">+(D354/E$8)*100</f>
        <v>7.19077253944927E-034</v>
      </c>
      <c r="F354" s="53" t="n">
        <f aca="false">+E354/E353</f>
        <v>0.8</v>
      </c>
    </row>
    <row r="355" customFormat="false" ht="12.75" hidden="false" customHeight="false" outlineLevel="0" collapsed="false">
      <c r="B355" s="41" t="n">
        <f aca="false">B354+E$4</f>
        <v>3430</v>
      </c>
      <c r="C355" s="42" t="n">
        <f aca="false">C354+E$7*E$4-E$7*E$4*C354/E$8</f>
        <v>20000</v>
      </c>
      <c r="D355" s="43" t="n">
        <f aca="false">D354-E$7*E$4*D354/E$8</f>
        <v>1.15052360631188E-031</v>
      </c>
      <c r="E355" s="44" t="n">
        <f aca="false">+(D355/E$8)*100</f>
        <v>5.75261803155942E-034</v>
      </c>
      <c r="F355" s="53" t="n">
        <f aca="false">+E355/E354</f>
        <v>0.8</v>
      </c>
    </row>
    <row r="356" customFormat="false" ht="12.75" hidden="false" customHeight="false" outlineLevel="0" collapsed="false">
      <c r="B356" s="41" t="n">
        <f aca="false">B355+E$4</f>
        <v>3440</v>
      </c>
      <c r="C356" s="42" t="n">
        <f aca="false">C355+E$7*E$4-E$7*E$4*C355/E$8</f>
        <v>20000</v>
      </c>
      <c r="D356" s="43" t="n">
        <f aca="false">D355-E$7*E$4*D355/E$8</f>
        <v>9.20418885049507E-032</v>
      </c>
      <c r="E356" s="44" t="n">
        <f aca="false">+(D356/E$8)*100</f>
        <v>4.60209442524754E-034</v>
      </c>
      <c r="F356" s="53" t="n">
        <f aca="false">+E356/E355</f>
        <v>0.8</v>
      </c>
    </row>
    <row r="357" customFormat="false" ht="12.75" hidden="false" customHeight="false" outlineLevel="0" collapsed="false">
      <c r="B357" s="41" t="n">
        <f aca="false">B356+E$4</f>
        <v>3450</v>
      </c>
      <c r="C357" s="42" t="n">
        <f aca="false">C356+E$7*E$4-E$7*E$4*C356/E$8</f>
        <v>20000</v>
      </c>
      <c r="D357" s="43" t="n">
        <f aca="false">D356-E$7*E$4*D356/E$8</f>
        <v>7.36335108039606E-032</v>
      </c>
      <c r="E357" s="44" t="n">
        <f aca="false">+(D357/E$8)*100</f>
        <v>3.68167554019803E-034</v>
      </c>
      <c r="F357" s="53" t="n">
        <f aca="false">+E357/E356</f>
        <v>0.8</v>
      </c>
    </row>
    <row r="358" customFormat="false" ht="12.75" hidden="false" customHeight="false" outlineLevel="0" collapsed="false">
      <c r="B358" s="41" t="n">
        <f aca="false">B357+E$4</f>
        <v>3460</v>
      </c>
      <c r="C358" s="42" t="n">
        <f aca="false">C357+E$7*E$4-E$7*E$4*C357/E$8</f>
        <v>20000</v>
      </c>
      <c r="D358" s="43" t="n">
        <f aca="false">D357-E$7*E$4*D357/E$8</f>
        <v>5.89068086431685E-032</v>
      </c>
      <c r="E358" s="44" t="n">
        <f aca="false">+(D358/E$8)*100</f>
        <v>2.94534043215842E-034</v>
      </c>
      <c r="F358" s="53" t="n">
        <f aca="false">+E358/E357</f>
        <v>0.8</v>
      </c>
    </row>
    <row r="359" customFormat="false" ht="12.75" hidden="false" customHeight="false" outlineLevel="0" collapsed="false">
      <c r="B359" s="41" t="n">
        <f aca="false">B358+E$4</f>
        <v>3470</v>
      </c>
      <c r="C359" s="42" t="n">
        <f aca="false">C358+E$7*E$4-E$7*E$4*C358/E$8</f>
        <v>20000</v>
      </c>
      <c r="D359" s="43" t="n">
        <f aca="false">D358-E$7*E$4*D358/E$8</f>
        <v>4.71254469145348E-032</v>
      </c>
      <c r="E359" s="44" t="n">
        <f aca="false">+(D359/E$8)*100</f>
        <v>2.35627234572674E-034</v>
      </c>
      <c r="F359" s="53" t="n">
        <f aca="false">+E359/E358</f>
        <v>0.8</v>
      </c>
    </row>
    <row r="360" customFormat="false" ht="12.75" hidden="false" customHeight="false" outlineLevel="0" collapsed="false">
      <c r="B360" s="41" t="n">
        <f aca="false">B359+E$4</f>
        <v>3480</v>
      </c>
      <c r="C360" s="42" t="n">
        <f aca="false">C359+E$7*E$4-E$7*E$4*C359/E$8</f>
        <v>20000</v>
      </c>
      <c r="D360" s="43" t="n">
        <f aca="false">D359-E$7*E$4*D359/E$8</f>
        <v>3.77003575316278E-032</v>
      </c>
      <c r="E360" s="44" t="n">
        <f aca="false">+(D360/E$8)*100</f>
        <v>1.88501787658139E-034</v>
      </c>
      <c r="F360" s="53" t="n">
        <f aca="false">+E360/E359</f>
        <v>0.8</v>
      </c>
    </row>
    <row r="361" customFormat="false" ht="12.75" hidden="false" customHeight="false" outlineLevel="0" collapsed="false">
      <c r="B361" s="41" t="n">
        <f aca="false">B360+E$4</f>
        <v>3490</v>
      </c>
      <c r="C361" s="42" t="n">
        <f aca="false">C360+E$7*E$4-E$7*E$4*C360/E$8</f>
        <v>20000</v>
      </c>
      <c r="D361" s="43" t="n">
        <f aca="false">D360-E$7*E$4*D360/E$8</f>
        <v>3.01602860253022E-032</v>
      </c>
      <c r="E361" s="44" t="n">
        <f aca="false">+(D361/E$8)*100</f>
        <v>1.50801430126511E-034</v>
      </c>
      <c r="F361" s="53" t="n">
        <f aca="false">+E361/E360</f>
        <v>0.8</v>
      </c>
    </row>
    <row r="362" customFormat="false" ht="12.75" hidden="false" customHeight="false" outlineLevel="0" collapsed="false">
      <c r="B362" s="41" t="n">
        <f aca="false">B361+E$4</f>
        <v>3500</v>
      </c>
      <c r="C362" s="42" t="n">
        <f aca="false">C361+E$7*E$4-E$7*E$4*C361/E$8</f>
        <v>20000</v>
      </c>
      <c r="D362" s="43" t="n">
        <f aca="false">D361-E$7*E$4*D361/E$8</f>
        <v>2.41282288202418E-032</v>
      </c>
      <c r="E362" s="44" t="n">
        <f aca="false">+(D362/E$8)*100</f>
        <v>1.20641144101209E-034</v>
      </c>
      <c r="F362" s="53" t="n">
        <f aca="false">+E362/E361</f>
        <v>0.8</v>
      </c>
    </row>
    <row r="363" customFormat="false" ht="12.75" hidden="false" customHeight="false" outlineLevel="0" collapsed="false">
      <c r="B363" s="41" t="n">
        <f aca="false">B362+E$4</f>
        <v>3510</v>
      </c>
      <c r="C363" s="42" t="n">
        <f aca="false">C362+E$7*E$4-E$7*E$4*C362/E$8</f>
        <v>20000</v>
      </c>
      <c r="D363" s="43" t="n">
        <f aca="false">D362-E$7*E$4*D362/E$8</f>
        <v>1.93025830561934E-032</v>
      </c>
      <c r="E363" s="44" t="n">
        <f aca="false">+(D363/E$8)*100</f>
        <v>9.65129152809672E-035</v>
      </c>
      <c r="F363" s="53" t="n">
        <f aca="false">+E363/E362</f>
        <v>0.8</v>
      </c>
    </row>
    <row r="364" customFormat="false" ht="12.75" hidden="false" customHeight="false" outlineLevel="0" collapsed="false">
      <c r="B364" s="41" t="n">
        <f aca="false">B363+E$4</f>
        <v>3520</v>
      </c>
      <c r="C364" s="42" t="n">
        <f aca="false">C363+E$7*E$4-E$7*E$4*C363/E$8</f>
        <v>20000</v>
      </c>
      <c r="D364" s="43" t="n">
        <f aca="false">D363-E$7*E$4*D363/E$8</f>
        <v>1.54420664449548E-032</v>
      </c>
      <c r="E364" s="44" t="n">
        <f aca="false">+(D364/E$8)*100</f>
        <v>7.72103322247738E-035</v>
      </c>
      <c r="F364" s="53" t="n">
        <f aca="false">+E364/E363</f>
        <v>0.8</v>
      </c>
    </row>
    <row r="365" customFormat="false" ht="12.75" hidden="false" customHeight="false" outlineLevel="0" collapsed="false">
      <c r="B365" s="41" t="n">
        <f aca="false">B364+E$4</f>
        <v>3530</v>
      </c>
      <c r="C365" s="42" t="n">
        <f aca="false">C364+E$7*E$4-E$7*E$4*C364/E$8</f>
        <v>20000</v>
      </c>
      <c r="D365" s="43" t="n">
        <f aca="false">D364-E$7*E$4*D364/E$8</f>
        <v>1.23536531559638E-032</v>
      </c>
      <c r="E365" s="44" t="n">
        <f aca="false">+(D365/E$8)*100</f>
        <v>6.1768265779819E-035</v>
      </c>
      <c r="F365" s="53" t="n">
        <f aca="false">+E365/E364</f>
        <v>0.8</v>
      </c>
    </row>
    <row r="366" customFormat="false" ht="12.75" hidden="false" customHeight="false" outlineLevel="0" collapsed="false">
      <c r="B366" s="41" t="n">
        <f aca="false">B365+E$4</f>
        <v>3540</v>
      </c>
      <c r="C366" s="42" t="n">
        <f aca="false">C365+E$7*E$4-E$7*E$4*C365/E$8</f>
        <v>20000</v>
      </c>
      <c r="D366" s="43" t="n">
        <f aca="false">D365-E$7*E$4*D365/E$8</f>
        <v>9.88292252477104E-033</v>
      </c>
      <c r="E366" s="44" t="n">
        <f aca="false">+(D366/E$8)*100</f>
        <v>4.94146126238552E-035</v>
      </c>
      <c r="F366" s="53" t="n">
        <f aca="false">+E366/E365</f>
        <v>0.8</v>
      </c>
    </row>
    <row r="367" customFormat="false" ht="12.75" hidden="false" customHeight="false" outlineLevel="0" collapsed="false">
      <c r="B367" s="41" t="n">
        <f aca="false">B366+E$4</f>
        <v>3550</v>
      </c>
      <c r="C367" s="42" t="n">
        <f aca="false">C366+E$7*E$4-E$7*E$4*C366/E$8</f>
        <v>20000</v>
      </c>
      <c r="D367" s="43" t="n">
        <f aca="false">D366-E$7*E$4*D366/E$8</f>
        <v>7.90633801981683E-033</v>
      </c>
      <c r="E367" s="44" t="n">
        <f aca="false">+(D367/E$8)*100</f>
        <v>3.95316900990842E-035</v>
      </c>
      <c r="F367" s="53" t="n">
        <f aca="false">+E367/E366</f>
        <v>0.8</v>
      </c>
    </row>
    <row r="368" customFormat="false" ht="12.75" hidden="false" customHeight="false" outlineLevel="0" collapsed="false">
      <c r="B368" s="41" t="n">
        <f aca="false">B367+E$4</f>
        <v>3560</v>
      </c>
      <c r="C368" s="42" t="n">
        <f aca="false">C367+E$7*E$4-E$7*E$4*C367/E$8</f>
        <v>20000</v>
      </c>
      <c r="D368" s="43" t="n">
        <f aca="false">D367-E$7*E$4*D367/E$8</f>
        <v>6.32507041585347E-033</v>
      </c>
      <c r="E368" s="44" t="n">
        <f aca="false">+(D368/E$8)*100</f>
        <v>3.16253520792673E-035</v>
      </c>
      <c r="F368" s="53" t="n">
        <f aca="false">+E368/E367</f>
        <v>0.8</v>
      </c>
    </row>
    <row r="369" customFormat="false" ht="12.75" hidden="false" customHeight="false" outlineLevel="0" collapsed="false">
      <c r="B369" s="41" t="n">
        <f aca="false">B368+E$4</f>
        <v>3570</v>
      </c>
      <c r="C369" s="42" t="n">
        <f aca="false">C368+E$7*E$4-E$7*E$4*C368/E$8</f>
        <v>20000</v>
      </c>
      <c r="D369" s="43" t="n">
        <f aca="false">D368-E$7*E$4*D368/E$8</f>
        <v>5.06005633268277E-033</v>
      </c>
      <c r="E369" s="44" t="n">
        <f aca="false">+(D369/E$8)*100</f>
        <v>2.53002816634139E-035</v>
      </c>
      <c r="F369" s="53" t="n">
        <f aca="false">+E369/E368</f>
        <v>0.8</v>
      </c>
    </row>
    <row r="370" customFormat="false" ht="12.75" hidden="false" customHeight="false" outlineLevel="0" collapsed="false">
      <c r="B370" s="41" t="n">
        <f aca="false">B369+E$4</f>
        <v>3580</v>
      </c>
      <c r="C370" s="42" t="n">
        <f aca="false">C369+E$7*E$4-E$7*E$4*C369/E$8</f>
        <v>20000</v>
      </c>
      <c r="D370" s="43" t="n">
        <f aca="false">D369-E$7*E$4*D369/E$8</f>
        <v>4.04804506614622E-033</v>
      </c>
      <c r="E370" s="44" t="n">
        <f aca="false">+(D370/E$8)*100</f>
        <v>2.02402253307311E-035</v>
      </c>
      <c r="F370" s="53" t="n">
        <f aca="false">+E370/E369</f>
        <v>0.8</v>
      </c>
    </row>
    <row r="371" customFormat="false" ht="12.75" hidden="false" customHeight="false" outlineLevel="0" collapsed="false">
      <c r="B371" s="41" t="n">
        <f aca="false">B370+E$4</f>
        <v>3590</v>
      </c>
      <c r="C371" s="42" t="n">
        <f aca="false">C370+E$7*E$4-E$7*E$4*C370/E$8</f>
        <v>20000</v>
      </c>
      <c r="D371" s="43" t="n">
        <f aca="false">D370-E$7*E$4*D370/E$8</f>
        <v>3.23843605291698E-033</v>
      </c>
      <c r="E371" s="44" t="n">
        <f aca="false">+(D371/E$8)*100</f>
        <v>1.61921802645849E-035</v>
      </c>
      <c r="F371" s="53" t="n">
        <f aca="false">+E371/E370</f>
        <v>0.8</v>
      </c>
    </row>
    <row r="372" customFormat="false" ht="12.75" hidden="false" customHeight="false" outlineLevel="0" collapsed="false">
      <c r="B372" s="41" t="n">
        <f aca="false">B371+E$4</f>
        <v>3600</v>
      </c>
      <c r="C372" s="42" t="n">
        <f aca="false">C371+E$7*E$4-E$7*E$4*C371/E$8</f>
        <v>20000</v>
      </c>
      <c r="D372" s="43" t="n">
        <f aca="false">D371-E$7*E$4*D371/E$8</f>
        <v>2.59074884233358E-033</v>
      </c>
      <c r="E372" s="44" t="n">
        <f aca="false">+(D372/E$8)*100</f>
        <v>1.29537442116679E-035</v>
      </c>
      <c r="F372" s="53" t="n">
        <f aca="false">+E372/E371</f>
        <v>0.8</v>
      </c>
    </row>
    <row r="373" customFormat="false" ht="12.75" hidden="false" customHeight="false" outlineLevel="0" collapsed="false">
      <c r="B373" s="41" t="n">
        <f aca="false">B372+E$4</f>
        <v>3610</v>
      </c>
      <c r="C373" s="42" t="n">
        <f aca="false">C372+E$7*E$4-E$7*E$4*C372/E$8</f>
        <v>20000</v>
      </c>
      <c r="D373" s="43" t="n">
        <f aca="false">D372-E$7*E$4*D372/E$8</f>
        <v>2.07259907386686E-033</v>
      </c>
      <c r="E373" s="44" t="n">
        <f aca="false">+(D373/E$8)*100</f>
        <v>1.03629953693343E-035</v>
      </c>
      <c r="F373" s="53" t="n">
        <f aca="false">+E373/E372</f>
        <v>0.8</v>
      </c>
    </row>
    <row r="374" customFormat="false" ht="12.75" hidden="false" customHeight="false" outlineLevel="0" collapsed="false">
      <c r="B374" s="41" t="n">
        <f aca="false">B373+E$4</f>
        <v>3620</v>
      </c>
      <c r="C374" s="42" t="n">
        <f aca="false">C373+E$7*E$4-E$7*E$4*C373/E$8</f>
        <v>20000</v>
      </c>
      <c r="D374" s="43" t="n">
        <f aca="false">D373-E$7*E$4*D373/E$8</f>
        <v>1.65807925909349E-033</v>
      </c>
      <c r="E374" s="44" t="n">
        <f aca="false">+(D374/E$8)*100</f>
        <v>8.29039629546746E-036</v>
      </c>
      <c r="F374" s="53" t="n">
        <f aca="false">+E374/E373</f>
        <v>0.8</v>
      </c>
    </row>
    <row r="375" customFormat="false" ht="12.75" hidden="false" customHeight="false" outlineLevel="0" collapsed="false">
      <c r="B375" s="41" t="n">
        <f aca="false">B374+E$4</f>
        <v>3630</v>
      </c>
      <c r="C375" s="42" t="n">
        <f aca="false">C374+E$7*E$4-E$7*E$4*C374/E$8</f>
        <v>20000</v>
      </c>
      <c r="D375" s="43" t="n">
        <f aca="false">D374-E$7*E$4*D374/E$8</f>
        <v>1.32646340727479E-033</v>
      </c>
      <c r="E375" s="44" t="n">
        <f aca="false">+(D375/E$8)*100</f>
        <v>6.63231703637397E-036</v>
      </c>
      <c r="F375" s="53" t="n">
        <f aca="false">+E375/E374</f>
        <v>0.8</v>
      </c>
    </row>
    <row r="376" customFormat="false" ht="12.75" hidden="false" customHeight="false" outlineLevel="0" collapsed="false">
      <c r="B376" s="41" t="n">
        <f aca="false">B375+E$4</f>
        <v>3640</v>
      </c>
      <c r="C376" s="42" t="n">
        <f aca="false">C375+E$7*E$4-E$7*E$4*C375/E$8</f>
        <v>20000</v>
      </c>
      <c r="D376" s="43" t="n">
        <f aca="false">D375-E$7*E$4*D375/E$8</f>
        <v>1.06117072581983E-033</v>
      </c>
      <c r="E376" s="44" t="n">
        <f aca="false">+(D376/E$8)*100</f>
        <v>5.30585362909917E-036</v>
      </c>
      <c r="F376" s="53" t="n">
        <f aca="false">+E376/E375</f>
        <v>0.8</v>
      </c>
    </row>
    <row r="377" customFormat="false" ht="12.75" hidden="false" customHeight="false" outlineLevel="0" collapsed="false">
      <c r="B377" s="41" t="n">
        <f aca="false">B376+E$4</f>
        <v>3650</v>
      </c>
      <c r="C377" s="42" t="n">
        <f aca="false">C376+E$7*E$4-E$7*E$4*C376/E$8</f>
        <v>20000</v>
      </c>
      <c r="D377" s="43" t="n">
        <f aca="false">D376-E$7*E$4*D376/E$8</f>
        <v>8.48936580655868E-034</v>
      </c>
      <c r="E377" s="44" t="n">
        <f aca="false">+(D377/E$8)*100</f>
        <v>4.24468290327934E-036</v>
      </c>
      <c r="F377" s="53" t="n">
        <f aca="false">+E377/E376</f>
        <v>0.8</v>
      </c>
    </row>
    <row r="378" customFormat="false" ht="12.75" hidden="false" customHeight="false" outlineLevel="0" collapsed="false">
      <c r="B378" s="41" t="n">
        <f aca="false">B377+E$4</f>
        <v>3660</v>
      </c>
      <c r="C378" s="42" t="n">
        <f aca="false">C377+E$7*E$4-E$7*E$4*C377/E$8</f>
        <v>20000</v>
      </c>
      <c r="D378" s="43" t="n">
        <f aca="false">D377-E$7*E$4*D377/E$8</f>
        <v>6.79149264524694E-034</v>
      </c>
      <c r="E378" s="44" t="n">
        <f aca="false">+(D378/E$8)*100</f>
        <v>3.39574632262347E-036</v>
      </c>
      <c r="F378" s="53" t="n">
        <f aca="false">+E378/E377</f>
        <v>0.8</v>
      </c>
    </row>
    <row r="379" customFormat="false" ht="12.75" hidden="false" customHeight="false" outlineLevel="0" collapsed="false">
      <c r="B379" s="41" t="n">
        <f aca="false">B378+E$4</f>
        <v>3670</v>
      </c>
      <c r="C379" s="42" t="n">
        <f aca="false">C378+E$7*E$4-E$7*E$4*C378/E$8</f>
        <v>20000</v>
      </c>
      <c r="D379" s="43" t="n">
        <f aca="false">D378-E$7*E$4*D378/E$8</f>
        <v>5.43319411619755E-034</v>
      </c>
      <c r="E379" s="44" t="n">
        <f aca="false">+(D379/E$8)*100</f>
        <v>2.71659705809878E-036</v>
      </c>
      <c r="F379" s="53" t="n">
        <f aca="false">+E379/E378</f>
        <v>0.8</v>
      </c>
    </row>
    <row r="380" customFormat="false" ht="12.75" hidden="false" customHeight="false" outlineLevel="0" collapsed="false">
      <c r="B380" s="41" t="n">
        <f aca="false">B379+E$4</f>
        <v>3680</v>
      </c>
      <c r="C380" s="42" t="n">
        <f aca="false">C379+E$7*E$4-E$7*E$4*C379/E$8</f>
        <v>20000</v>
      </c>
      <c r="D380" s="43" t="n">
        <f aca="false">D379-E$7*E$4*D379/E$8</f>
        <v>4.34655529295804E-034</v>
      </c>
      <c r="E380" s="44" t="n">
        <f aca="false">+(D380/E$8)*100</f>
        <v>2.17327764647902E-036</v>
      </c>
      <c r="F380" s="53" t="n">
        <f aca="false">+E380/E379</f>
        <v>0.8</v>
      </c>
    </row>
    <row r="381" customFormat="false" ht="12.75" hidden="false" customHeight="false" outlineLevel="0" collapsed="false">
      <c r="B381" s="41" t="n">
        <f aca="false">B380+E$4</f>
        <v>3690</v>
      </c>
      <c r="C381" s="42" t="n">
        <f aca="false">C380+E$7*E$4-E$7*E$4*C380/E$8</f>
        <v>20000</v>
      </c>
      <c r="D381" s="43" t="n">
        <f aca="false">D380-E$7*E$4*D380/E$8</f>
        <v>3.47724423436643E-034</v>
      </c>
      <c r="E381" s="44" t="n">
        <f aca="false">+(D381/E$8)*100</f>
        <v>1.73862211718322E-036</v>
      </c>
      <c r="F381" s="53" t="n">
        <f aca="false">+E381/E380</f>
        <v>0.8</v>
      </c>
    </row>
    <row r="382" customFormat="false" ht="12.75" hidden="false" customHeight="false" outlineLevel="0" collapsed="false">
      <c r="B382" s="41" t="n">
        <f aca="false">B381+E$4</f>
        <v>3700</v>
      </c>
      <c r="C382" s="42" t="n">
        <f aca="false">C381+E$7*E$4-E$7*E$4*C381/E$8</f>
        <v>20000</v>
      </c>
      <c r="D382" s="43" t="n">
        <f aca="false">D381-E$7*E$4*D381/E$8</f>
        <v>2.78179538749315E-034</v>
      </c>
      <c r="E382" s="44" t="n">
        <f aca="false">+(D382/E$8)*100</f>
        <v>1.39089769374657E-036</v>
      </c>
      <c r="F382" s="53" t="n">
        <f aca="false">+E382/E381</f>
        <v>0.8</v>
      </c>
    </row>
    <row r="383" customFormat="false" ht="12.75" hidden="false" customHeight="false" outlineLevel="0" collapsed="false">
      <c r="B383" s="41" t="n">
        <f aca="false">B382+E$4</f>
        <v>3710</v>
      </c>
      <c r="C383" s="42" t="n">
        <f aca="false">C382+E$7*E$4-E$7*E$4*C382/E$8</f>
        <v>20000</v>
      </c>
      <c r="D383" s="43" t="n">
        <f aca="false">D382-E$7*E$4*D382/E$8</f>
        <v>2.22543630999452E-034</v>
      </c>
      <c r="E383" s="44" t="n">
        <f aca="false">+(D383/E$8)*100</f>
        <v>1.11271815499726E-036</v>
      </c>
      <c r="F383" s="53" t="n">
        <f aca="false">+E383/E382</f>
        <v>0.8</v>
      </c>
    </row>
    <row r="384" customFormat="false" ht="12.75" hidden="false" customHeight="false" outlineLevel="0" collapsed="false">
      <c r="B384" s="41" t="n">
        <f aca="false">B383+E$4</f>
        <v>3720</v>
      </c>
      <c r="C384" s="42" t="n">
        <f aca="false">C383+E$7*E$4-E$7*E$4*C383/E$8</f>
        <v>20000</v>
      </c>
      <c r="D384" s="43" t="n">
        <f aca="false">D383-E$7*E$4*D383/E$8</f>
        <v>1.78034904799561E-034</v>
      </c>
      <c r="E384" s="44" t="n">
        <f aca="false">+(D384/E$8)*100</f>
        <v>8.90174523997807E-037</v>
      </c>
      <c r="F384" s="53" t="n">
        <f aca="false">+E384/E383</f>
        <v>0.8</v>
      </c>
    </row>
    <row r="385" customFormat="false" ht="12.75" hidden="false" customHeight="false" outlineLevel="0" collapsed="false">
      <c r="B385" s="41" t="n">
        <f aca="false">B384+E$4</f>
        <v>3730</v>
      </c>
      <c r="C385" s="42" t="n">
        <f aca="false">C384+E$7*E$4-E$7*E$4*C384/E$8</f>
        <v>20000</v>
      </c>
      <c r="D385" s="43" t="n">
        <f aca="false">D384-E$7*E$4*D384/E$8</f>
        <v>1.42427923839649E-034</v>
      </c>
      <c r="E385" s="44" t="n">
        <f aca="false">+(D385/E$8)*100</f>
        <v>7.12139619198245E-037</v>
      </c>
      <c r="F385" s="53" t="n">
        <f aca="false">+E385/E384</f>
        <v>0.8</v>
      </c>
    </row>
    <row r="386" customFormat="false" ht="12.75" hidden="false" customHeight="false" outlineLevel="0" collapsed="false">
      <c r="B386" s="41" t="n">
        <f aca="false">B385+E$4</f>
        <v>3740</v>
      </c>
      <c r="C386" s="42" t="n">
        <f aca="false">C385+E$7*E$4-E$7*E$4*C385/E$8</f>
        <v>20000</v>
      </c>
      <c r="D386" s="43" t="n">
        <f aca="false">D385-E$7*E$4*D385/E$8</f>
        <v>1.13942339071719E-034</v>
      </c>
      <c r="E386" s="44" t="n">
        <f aca="false">+(D386/E$8)*100</f>
        <v>5.69711695358596E-037</v>
      </c>
      <c r="F386" s="53" t="n">
        <f aca="false">+E386/E385</f>
        <v>0.8</v>
      </c>
    </row>
    <row r="387" customFormat="false" ht="12.75" hidden="false" customHeight="false" outlineLevel="0" collapsed="false">
      <c r="B387" s="41" t="n">
        <f aca="false">B386+E$4</f>
        <v>3750</v>
      </c>
      <c r="C387" s="42" t="n">
        <f aca="false">C386+E$7*E$4-E$7*E$4*C386/E$8</f>
        <v>20000</v>
      </c>
      <c r="D387" s="43" t="n">
        <f aca="false">D386-E$7*E$4*D386/E$8</f>
        <v>9.11538712573754E-035</v>
      </c>
      <c r="E387" s="44" t="n">
        <f aca="false">+(D387/E$8)*100</f>
        <v>4.55769356286877E-037</v>
      </c>
      <c r="F387" s="53" t="n">
        <f aca="false">+E387/E386</f>
        <v>0.8</v>
      </c>
    </row>
    <row r="388" customFormat="false" ht="12.75" hidden="false" customHeight="false" outlineLevel="0" collapsed="false">
      <c r="B388" s="41" t="n">
        <f aca="false">B387+E$4</f>
        <v>3760</v>
      </c>
      <c r="C388" s="42" t="n">
        <f aca="false">C387+E$7*E$4-E$7*E$4*C387/E$8</f>
        <v>20000</v>
      </c>
      <c r="D388" s="43" t="n">
        <f aca="false">D387-E$7*E$4*D387/E$8</f>
        <v>7.29230970059003E-035</v>
      </c>
      <c r="E388" s="44" t="n">
        <f aca="false">+(D388/E$8)*100</f>
        <v>3.64615485029502E-037</v>
      </c>
      <c r="F388" s="53" t="n">
        <f aca="false">+E388/E387</f>
        <v>0.8</v>
      </c>
    </row>
    <row r="389" customFormat="false" ht="12.75" hidden="false" customHeight="false" outlineLevel="0" collapsed="false">
      <c r="B389" s="41" t="n">
        <f aca="false">B388+E$4</f>
        <v>3770</v>
      </c>
      <c r="C389" s="42" t="n">
        <f aca="false">C388+E$7*E$4-E$7*E$4*C388/E$8</f>
        <v>20000</v>
      </c>
      <c r="D389" s="43" t="n">
        <f aca="false">D388-E$7*E$4*D388/E$8</f>
        <v>5.83384776047203E-035</v>
      </c>
      <c r="E389" s="44" t="n">
        <f aca="false">+(D389/E$8)*100</f>
        <v>2.91692388023601E-037</v>
      </c>
      <c r="F389" s="53" t="n">
        <f aca="false">+E389/E388</f>
        <v>0.8</v>
      </c>
    </row>
    <row r="390" customFormat="false" ht="12.75" hidden="false" customHeight="false" outlineLevel="0" collapsed="false">
      <c r="B390" s="41" t="n">
        <f aca="false">B389+E$4</f>
        <v>3780</v>
      </c>
      <c r="C390" s="42" t="n">
        <f aca="false">C389+E$7*E$4-E$7*E$4*C389/E$8</f>
        <v>20000</v>
      </c>
      <c r="D390" s="43" t="n">
        <f aca="false">D389-E$7*E$4*D389/E$8</f>
        <v>4.66707820837762E-035</v>
      </c>
      <c r="E390" s="44" t="n">
        <f aca="false">+(D390/E$8)*100</f>
        <v>2.33353910418881E-037</v>
      </c>
      <c r="F390" s="53" t="n">
        <f aca="false">+E390/E389</f>
        <v>0.8</v>
      </c>
    </row>
    <row r="391" customFormat="false" ht="12.75" hidden="false" customHeight="false" outlineLevel="0" collapsed="false">
      <c r="B391" s="41" t="n">
        <f aca="false">B390+E$4</f>
        <v>3790</v>
      </c>
      <c r="C391" s="42" t="n">
        <f aca="false">C390+E$7*E$4-E$7*E$4*C390/E$8</f>
        <v>20000</v>
      </c>
      <c r="D391" s="43" t="n">
        <f aca="false">D390-E$7*E$4*D390/E$8</f>
        <v>3.7336625667021E-035</v>
      </c>
      <c r="E391" s="44" t="n">
        <f aca="false">+(D391/E$8)*100</f>
        <v>1.86683128335105E-037</v>
      </c>
      <c r="F391" s="53" t="n">
        <f aca="false">+E391/E390</f>
        <v>0.8</v>
      </c>
    </row>
    <row r="392" customFormat="false" ht="12.75" hidden="false" customHeight="false" outlineLevel="0" collapsed="false">
      <c r="B392" s="41" t="n">
        <f aca="false">B391+E$4</f>
        <v>3800</v>
      </c>
      <c r="C392" s="42" t="n">
        <f aca="false">C391+E$7*E$4-E$7*E$4*C391/E$8</f>
        <v>20000</v>
      </c>
      <c r="D392" s="43" t="n">
        <f aca="false">D391-E$7*E$4*D391/E$8</f>
        <v>2.98693005336168E-035</v>
      </c>
      <c r="E392" s="44" t="n">
        <f aca="false">+(D392/E$8)*100</f>
        <v>1.49346502668084E-037</v>
      </c>
      <c r="F392" s="53" t="n">
        <f aca="false">+E392/E391</f>
        <v>0.8</v>
      </c>
    </row>
    <row r="393" customFormat="false" ht="12.75" hidden="false" customHeight="false" outlineLevel="0" collapsed="false">
      <c r="B393" s="41" t="n">
        <f aca="false">B392+E$4</f>
        <v>3810</v>
      </c>
      <c r="C393" s="42" t="n">
        <f aca="false">C392+E$7*E$4-E$7*E$4*C392/E$8</f>
        <v>20000</v>
      </c>
      <c r="D393" s="43" t="n">
        <f aca="false">D392-E$7*E$4*D392/E$8</f>
        <v>2.38954404268934E-035</v>
      </c>
      <c r="E393" s="44" t="n">
        <f aca="false">+(D393/E$8)*100</f>
        <v>1.19477202134467E-037</v>
      </c>
      <c r="F393" s="53" t="n">
        <f aca="false">+E393/E392</f>
        <v>0.8</v>
      </c>
    </row>
    <row r="394" customFormat="false" ht="12.75" hidden="false" customHeight="false" outlineLevel="0" collapsed="false">
      <c r="B394" s="41" t="n">
        <f aca="false">B393+E$4</f>
        <v>3820</v>
      </c>
      <c r="C394" s="42" t="n">
        <f aca="false">C393+E$7*E$4-E$7*E$4*C393/E$8</f>
        <v>20000</v>
      </c>
      <c r="D394" s="43" t="n">
        <f aca="false">D393-E$7*E$4*D393/E$8</f>
        <v>1.91163523415147E-035</v>
      </c>
      <c r="E394" s="44" t="n">
        <f aca="false">+(D394/E$8)*100</f>
        <v>9.55817617075737E-038</v>
      </c>
      <c r="F394" s="53" t="n">
        <f aca="false">+E394/E393</f>
        <v>0.8</v>
      </c>
    </row>
    <row r="395" customFormat="false" ht="12.75" hidden="false" customHeight="false" outlineLevel="0" collapsed="false">
      <c r="B395" s="41" t="n">
        <f aca="false">B394+E$4</f>
        <v>3830</v>
      </c>
      <c r="C395" s="42" t="n">
        <f aca="false">C394+E$7*E$4-E$7*E$4*C394/E$8</f>
        <v>20000</v>
      </c>
      <c r="D395" s="43" t="n">
        <f aca="false">D394-E$7*E$4*D394/E$8</f>
        <v>1.52930818732118E-035</v>
      </c>
      <c r="E395" s="44" t="n">
        <f aca="false">+(D395/E$8)*100</f>
        <v>7.6465409366059E-038</v>
      </c>
      <c r="F395" s="53" t="n">
        <f aca="false">+E395/E394</f>
        <v>0.8</v>
      </c>
    </row>
    <row r="396" customFormat="false" ht="12.75" hidden="false" customHeight="false" outlineLevel="0" collapsed="false">
      <c r="B396" s="41" t="n">
        <f aca="false">B395+E$4</f>
        <v>3840</v>
      </c>
      <c r="C396" s="42" t="n">
        <f aca="false">C395+E$7*E$4-E$7*E$4*C395/E$8</f>
        <v>20000</v>
      </c>
      <c r="D396" s="43" t="n">
        <f aca="false">D395-E$7*E$4*D395/E$8</f>
        <v>1.22344654985694E-035</v>
      </c>
      <c r="E396" s="44" t="n">
        <f aca="false">+(D396/E$8)*100</f>
        <v>6.11723274928472E-038</v>
      </c>
      <c r="F396" s="53" t="n">
        <f aca="false">+E396/E395</f>
        <v>0.8</v>
      </c>
    </row>
    <row r="397" customFormat="false" ht="12.75" hidden="false" customHeight="false" outlineLevel="0" collapsed="false">
      <c r="B397" s="41" t="n">
        <f aca="false">B396+E$4</f>
        <v>3850</v>
      </c>
      <c r="C397" s="42" t="n">
        <f aca="false">C396+E$7*E$4-E$7*E$4*C396/E$8</f>
        <v>20000</v>
      </c>
      <c r="D397" s="43" t="n">
        <f aca="false">D396-E$7*E$4*D396/E$8</f>
        <v>9.78757239885555E-036</v>
      </c>
      <c r="E397" s="44" t="n">
        <f aca="false">+(D397/E$8)*100</f>
        <v>4.89378619942777E-038</v>
      </c>
      <c r="F397" s="53" t="n">
        <f aca="false">+E397/E396</f>
        <v>0.8</v>
      </c>
    </row>
    <row r="398" customFormat="false" ht="12.75" hidden="false" customHeight="false" outlineLevel="0" collapsed="false">
      <c r="B398" s="41" t="n">
        <f aca="false">B397+E$4</f>
        <v>3860</v>
      </c>
      <c r="C398" s="42" t="n">
        <f aca="false">C397+E$7*E$4-E$7*E$4*C397/E$8</f>
        <v>20000</v>
      </c>
      <c r="D398" s="43" t="n">
        <f aca="false">D397-E$7*E$4*D397/E$8</f>
        <v>7.83005791908444E-036</v>
      </c>
      <c r="E398" s="44" t="n">
        <f aca="false">+(D398/E$8)*100</f>
        <v>3.91502895954222E-038</v>
      </c>
      <c r="F398" s="53" t="n">
        <f aca="false">+E398/E397</f>
        <v>0.8</v>
      </c>
    </row>
    <row r="399" customFormat="false" ht="12.75" hidden="false" customHeight="false" outlineLevel="0" collapsed="false">
      <c r="B399" s="41" t="n">
        <f aca="false">B398+E$4</f>
        <v>3870</v>
      </c>
      <c r="C399" s="42" t="n">
        <f aca="false">C398+E$7*E$4-E$7*E$4*C398/E$8</f>
        <v>20000</v>
      </c>
      <c r="D399" s="43" t="n">
        <f aca="false">D398-E$7*E$4*D398/E$8</f>
        <v>6.26404633526755E-036</v>
      </c>
      <c r="E399" s="44" t="n">
        <f aca="false">+(D399/E$8)*100</f>
        <v>3.13202316763377E-038</v>
      </c>
      <c r="F399" s="53" t="n">
        <f aca="false">+E399/E398</f>
        <v>0.8</v>
      </c>
    </row>
    <row r="400" customFormat="false" ht="12.75" hidden="false" customHeight="false" outlineLevel="0" collapsed="false">
      <c r="B400" s="41" t="n">
        <f aca="false">B399+E$4</f>
        <v>3880</v>
      </c>
      <c r="C400" s="42" t="n">
        <f aca="false">C399+E$7*E$4-E$7*E$4*C399/E$8</f>
        <v>20000</v>
      </c>
      <c r="D400" s="43" t="n">
        <f aca="false">D399-E$7*E$4*D399/E$8</f>
        <v>5.01123706821404E-036</v>
      </c>
      <c r="E400" s="44" t="n">
        <f aca="false">+(D400/E$8)*100</f>
        <v>2.50561853410702E-038</v>
      </c>
      <c r="F400" s="53" t="n">
        <f aca="false">+E400/E399</f>
        <v>0.8</v>
      </c>
    </row>
    <row r="401" customFormat="false" ht="12.75" hidden="false" customHeight="false" outlineLevel="0" collapsed="false">
      <c r="B401" s="41" t="n">
        <f aca="false">B400+E$4</f>
        <v>3890</v>
      </c>
      <c r="C401" s="42" t="n">
        <f aca="false">C400+E$7*E$4-E$7*E$4*C400/E$8</f>
        <v>20000</v>
      </c>
      <c r="D401" s="43" t="n">
        <f aca="false">D400-E$7*E$4*D400/E$8</f>
        <v>4.00898965457123E-036</v>
      </c>
      <c r="E401" s="44" t="n">
        <f aca="false">+(D401/E$8)*100</f>
        <v>2.00449482728562E-038</v>
      </c>
      <c r="F401" s="53" t="n">
        <f aca="false">+E401/E400</f>
        <v>0.8</v>
      </c>
    </row>
    <row r="402" customFormat="false" ht="12.75" hidden="false" customHeight="false" outlineLevel="0" collapsed="false">
      <c r="B402" s="41" t="n">
        <f aca="false">B401+E$4</f>
        <v>3900</v>
      </c>
      <c r="C402" s="42" t="n">
        <f aca="false">C401+E$7*E$4-E$7*E$4*C401/E$8</f>
        <v>20000</v>
      </c>
      <c r="D402" s="43" t="n">
        <f aca="false">D401-E$7*E$4*D401/E$8</f>
        <v>3.20719172365699E-036</v>
      </c>
      <c r="E402" s="44" t="n">
        <f aca="false">+(D402/E$8)*100</f>
        <v>1.60359586182849E-038</v>
      </c>
      <c r="F402" s="53" t="n">
        <f aca="false">+E402/E401</f>
        <v>0.8</v>
      </c>
    </row>
    <row r="403" customFormat="false" ht="12.75" hidden="false" customHeight="false" outlineLevel="0" collapsed="false">
      <c r="B403" s="41" t="n">
        <f aca="false">B402+E$4</f>
        <v>3910</v>
      </c>
      <c r="C403" s="42" t="n">
        <f aca="false">C402+E$7*E$4-E$7*E$4*C402/E$8</f>
        <v>20000</v>
      </c>
      <c r="D403" s="43" t="n">
        <f aca="false">D402-E$7*E$4*D402/E$8</f>
        <v>2.56575337892559E-036</v>
      </c>
      <c r="E403" s="44" t="n">
        <f aca="false">+(D403/E$8)*100</f>
        <v>1.28287668946279E-038</v>
      </c>
      <c r="F403" s="53" t="n">
        <f aca="false">+E403/E402</f>
        <v>0.8</v>
      </c>
    </row>
    <row r="404" customFormat="false" ht="12.75" hidden="false" customHeight="false" outlineLevel="0" collapsed="false">
      <c r="B404" s="41" t="n">
        <f aca="false">B403+E$4</f>
        <v>3920</v>
      </c>
      <c r="C404" s="42" t="n">
        <f aca="false">C403+E$7*E$4-E$7*E$4*C403/E$8</f>
        <v>20000</v>
      </c>
      <c r="D404" s="43" t="n">
        <f aca="false">D403-E$7*E$4*D403/E$8</f>
        <v>2.05260270314047E-036</v>
      </c>
      <c r="E404" s="44" t="n">
        <f aca="false">+(D404/E$8)*100</f>
        <v>1.02630135157024E-038</v>
      </c>
      <c r="F404" s="53" t="n">
        <f aca="false">+E404/E403</f>
        <v>0.8</v>
      </c>
    </row>
    <row r="405" customFormat="false" ht="12.75" hidden="false" customHeight="false" outlineLevel="0" collapsed="false">
      <c r="B405" s="41" t="n">
        <f aca="false">B404+E$4</f>
        <v>3930</v>
      </c>
      <c r="C405" s="42" t="n">
        <f aca="false">C404+E$7*E$4-E$7*E$4*C404/E$8</f>
        <v>20000</v>
      </c>
      <c r="D405" s="43" t="n">
        <f aca="false">D404-E$7*E$4*D404/E$8</f>
        <v>1.64208216251238E-036</v>
      </c>
      <c r="E405" s="44" t="n">
        <f aca="false">+(D405/E$8)*100</f>
        <v>8.21041081256188E-039</v>
      </c>
      <c r="F405" s="53" t="n">
        <f aca="false">+E405/E404</f>
        <v>0.8</v>
      </c>
    </row>
    <row r="406" customFormat="false" ht="12.75" hidden="false" customHeight="false" outlineLevel="0" collapsed="false">
      <c r="B406" s="41" t="n">
        <f aca="false">B405+E$4</f>
        <v>3940</v>
      </c>
      <c r="C406" s="42" t="n">
        <f aca="false">C405+E$7*E$4-E$7*E$4*C405/E$8</f>
        <v>20000</v>
      </c>
      <c r="D406" s="43" t="n">
        <f aca="false">D405-E$7*E$4*D405/E$8</f>
        <v>1.3136657300099E-036</v>
      </c>
      <c r="E406" s="44" t="n">
        <f aca="false">+(D406/E$8)*100</f>
        <v>6.56832865004951E-039</v>
      </c>
      <c r="F406" s="53" t="n">
        <f aca="false">+E406/E405</f>
        <v>0.8</v>
      </c>
    </row>
    <row r="407" customFormat="false" ht="12.75" hidden="false" customHeight="false" outlineLevel="0" collapsed="false">
      <c r="B407" s="41" t="n">
        <f aca="false">B406+E$4</f>
        <v>3950</v>
      </c>
      <c r="C407" s="42" t="n">
        <f aca="false">C406+E$7*E$4-E$7*E$4*C406/E$8</f>
        <v>20000</v>
      </c>
      <c r="D407" s="43" t="n">
        <f aca="false">D406-E$7*E$4*D406/E$8</f>
        <v>1.05093258400792E-036</v>
      </c>
      <c r="E407" s="44" t="n">
        <f aca="false">+(D407/E$8)*100</f>
        <v>5.25466292003961E-039</v>
      </c>
      <c r="F407" s="53" t="n">
        <f aca="false">+E407/E406</f>
        <v>0.8</v>
      </c>
    </row>
    <row r="408" customFormat="false" ht="12.75" hidden="false" customHeight="false" outlineLevel="0" collapsed="false">
      <c r="B408" s="41" t="n">
        <f aca="false">B407+E$4</f>
        <v>3960</v>
      </c>
      <c r="C408" s="42" t="n">
        <f aca="false">C407+E$7*E$4-E$7*E$4*C407/E$8</f>
        <v>20000</v>
      </c>
      <c r="D408" s="43" t="n">
        <f aca="false">D407-E$7*E$4*D407/E$8</f>
        <v>8.40746067206337E-037</v>
      </c>
      <c r="E408" s="44" t="n">
        <f aca="false">+(D408/E$8)*100</f>
        <v>4.20373033603168E-039</v>
      </c>
      <c r="F408" s="53" t="n">
        <f aca="false">+E408/E407</f>
        <v>0.8</v>
      </c>
    </row>
    <row r="409" customFormat="false" ht="12.75" hidden="false" customHeight="false" outlineLevel="0" collapsed="false">
      <c r="B409" s="41" t="n">
        <f aca="false">B408+E$4</f>
        <v>3970</v>
      </c>
      <c r="C409" s="42" t="n">
        <f aca="false">C408+E$7*E$4-E$7*E$4*C408/E$8</f>
        <v>20000</v>
      </c>
      <c r="D409" s="43" t="n">
        <f aca="false">D408-E$7*E$4*D408/E$8</f>
        <v>6.72596853765069E-037</v>
      </c>
      <c r="E409" s="44" t="n">
        <f aca="false">+(D409/E$8)*100</f>
        <v>3.36298426882535E-039</v>
      </c>
      <c r="F409" s="53" t="n">
        <f aca="false">+E409/E408</f>
        <v>0.8</v>
      </c>
    </row>
    <row r="410" customFormat="false" ht="12.75" hidden="false" customHeight="false" outlineLevel="0" collapsed="false">
      <c r="B410" s="41" t="n">
        <f aca="false">B409+E$4</f>
        <v>3980</v>
      </c>
      <c r="C410" s="42" t="n">
        <f aca="false">C409+E$7*E$4-E$7*E$4*C409/E$8</f>
        <v>20000</v>
      </c>
      <c r="D410" s="43" t="n">
        <f aca="false">D409-E$7*E$4*D409/E$8</f>
        <v>5.38077483012056E-037</v>
      </c>
      <c r="E410" s="44" t="n">
        <f aca="false">+(D410/E$8)*100</f>
        <v>2.69038741506028E-039</v>
      </c>
      <c r="F410" s="53" t="n">
        <f aca="false">+E410/E409</f>
        <v>0.8</v>
      </c>
    </row>
    <row r="411" customFormat="false" ht="12.75" hidden="false" customHeight="false" outlineLevel="0" collapsed="false">
      <c r="B411" s="41" t="n">
        <f aca="false">B410+E$4</f>
        <v>3990</v>
      </c>
      <c r="C411" s="42" t="n">
        <f aca="false">C410+E$7*E$4-E$7*E$4*C410/E$8</f>
        <v>20000</v>
      </c>
      <c r="D411" s="43" t="n">
        <f aca="false">D410-E$7*E$4*D410/E$8</f>
        <v>4.30461986409645E-037</v>
      </c>
      <c r="E411" s="44" t="n">
        <f aca="false">+(D411/E$8)*100</f>
        <v>2.15230993204822E-039</v>
      </c>
      <c r="F411" s="53" t="n">
        <f aca="false">+E411/E410</f>
        <v>0.8</v>
      </c>
    </row>
    <row r="412" customFormat="false" ht="12.75" hidden="false" customHeight="false" outlineLevel="0" collapsed="false">
      <c r="B412" s="41" t="n">
        <f aca="false">B411+E$4</f>
        <v>4000</v>
      </c>
      <c r="C412" s="42" t="n">
        <f aca="false">C411+E$7*E$4-E$7*E$4*C411/E$8</f>
        <v>20000</v>
      </c>
      <c r="D412" s="43" t="n">
        <f aca="false">D411-E$7*E$4*D411/E$8</f>
        <v>3.44369589127716E-037</v>
      </c>
      <c r="E412" s="44" t="n">
        <f aca="false">+(D412/E$8)*100</f>
        <v>1.72184794563858E-039</v>
      </c>
      <c r="F412" s="53" t="n">
        <f aca="false">+E412/E411</f>
        <v>0.8</v>
      </c>
    </row>
    <row r="413" customFormat="false" ht="12.75" hidden="false" customHeight="false" outlineLevel="0" collapsed="false">
      <c r="B413" s="41" t="n">
        <f aca="false">B412+E$4</f>
        <v>4010</v>
      </c>
      <c r="C413" s="42" t="n">
        <f aca="false">C412+E$7*E$4-E$7*E$4*C412/E$8</f>
        <v>20000</v>
      </c>
      <c r="D413" s="43" t="n">
        <f aca="false">D412-E$7*E$4*D412/E$8</f>
        <v>2.75495671302172E-037</v>
      </c>
      <c r="E413" s="44" t="n">
        <f aca="false">+(D413/E$8)*100</f>
        <v>1.37747835651086E-039</v>
      </c>
      <c r="F413" s="53" t="n">
        <f aca="false">+E413/E412</f>
        <v>0.8</v>
      </c>
    </row>
    <row r="414" customFormat="false" ht="12.75" hidden="false" customHeight="false" outlineLevel="0" collapsed="false">
      <c r="B414" s="41" t="n">
        <f aca="false">B413+E$4</f>
        <v>4020</v>
      </c>
      <c r="C414" s="42" t="n">
        <f aca="false">C413+E$7*E$4-E$7*E$4*C413/E$8</f>
        <v>20000</v>
      </c>
      <c r="D414" s="43" t="n">
        <f aca="false">D413-E$7*E$4*D413/E$8</f>
        <v>2.20396537041738E-037</v>
      </c>
      <c r="E414" s="44" t="n">
        <f aca="false">+(D414/E$8)*100</f>
        <v>1.10198268520869E-039</v>
      </c>
      <c r="F414" s="53" t="n">
        <f aca="false">+E414/E413</f>
        <v>0.8</v>
      </c>
    </row>
    <row r="415" customFormat="false" ht="12.75" hidden="false" customHeight="false" outlineLevel="0" collapsed="false">
      <c r="B415" s="41" t="n">
        <f aca="false">B414+E$4</f>
        <v>4030</v>
      </c>
      <c r="C415" s="42" t="n">
        <f aca="false">C414+E$7*E$4-E$7*E$4*C414/E$8</f>
        <v>20000</v>
      </c>
      <c r="D415" s="43" t="n">
        <f aca="false">D414-E$7*E$4*D414/E$8</f>
        <v>1.7631722963339E-037</v>
      </c>
      <c r="E415" s="44" t="n">
        <f aca="false">+(D415/E$8)*100</f>
        <v>8.81586148166952E-040</v>
      </c>
      <c r="F415" s="53" t="n">
        <f aca="false">+E415/E414</f>
        <v>0.8</v>
      </c>
    </row>
    <row r="416" customFormat="false" ht="12.75" hidden="false" customHeight="false" outlineLevel="0" collapsed="false">
      <c r="B416" s="41" t="n">
        <f aca="false">B415+E$4</f>
        <v>4040</v>
      </c>
      <c r="C416" s="42" t="n">
        <f aca="false">C415+E$7*E$4-E$7*E$4*C415/E$8</f>
        <v>20000</v>
      </c>
      <c r="D416" s="43" t="n">
        <f aca="false">D415-E$7*E$4*D415/E$8</f>
        <v>1.41053783706712E-037</v>
      </c>
      <c r="E416" s="44" t="n">
        <f aca="false">+(D416/E$8)*100</f>
        <v>7.05268918533561E-040</v>
      </c>
      <c r="F416" s="53" t="n">
        <f aca="false">+E416/E415</f>
        <v>0.8</v>
      </c>
    </row>
    <row r="417" customFormat="false" ht="12.75" hidden="false" customHeight="false" outlineLevel="0" collapsed="false">
      <c r="B417" s="41" t="n">
        <f aca="false">B416+E$4</f>
        <v>4050</v>
      </c>
      <c r="C417" s="42" t="n">
        <f aca="false">C416+E$7*E$4-E$7*E$4*C416/E$8</f>
        <v>20000</v>
      </c>
      <c r="D417" s="43" t="n">
        <f aca="false">D416-E$7*E$4*D416/E$8</f>
        <v>1.1284302696537E-037</v>
      </c>
      <c r="E417" s="44" t="n">
        <f aca="false">+(D417/E$8)*100</f>
        <v>5.64215134826849E-040</v>
      </c>
      <c r="F417" s="53" t="n">
        <f aca="false">+E417/E416</f>
        <v>0.8</v>
      </c>
    </row>
    <row r="418" customFormat="false" ht="12.75" hidden="false" customHeight="false" outlineLevel="0" collapsed="false">
      <c r="B418" s="41" t="n">
        <f aca="false">B417+E$4</f>
        <v>4060</v>
      </c>
      <c r="C418" s="42" t="n">
        <f aca="false">C417+E$7*E$4-E$7*E$4*C417/E$8</f>
        <v>20000</v>
      </c>
      <c r="D418" s="43" t="n">
        <f aca="false">D417-E$7*E$4*D417/E$8</f>
        <v>9.02744215722959E-038</v>
      </c>
      <c r="E418" s="44" t="n">
        <f aca="false">+(D418/E$8)*100</f>
        <v>4.51372107861479E-040</v>
      </c>
      <c r="F418" s="53" t="n">
        <f aca="false">+E418/E417</f>
        <v>0.8</v>
      </c>
    </row>
    <row r="419" customFormat="false" ht="12.75" hidden="false" customHeight="false" outlineLevel="0" collapsed="false">
      <c r="B419" s="41" t="n">
        <f aca="false">B418+E$4</f>
        <v>4070</v>
      </c>
      <c r="C419" s="42" t="n">
        <f aca="false">C418+E$7*E$4-E$7*E$4*C418/E$8</f>
        <v>20000</v>
      </c>
      <c r="D419" s="43" t="n">
        <f aca="false">D418-E$7*E$4*D418/E$8</f>
        <v>7.22195372578367E-038</v>
      </c>
      <c r="E419" s="44" t="n">
        <f aca="false">+(D419/E$8)*100</f>
        <v>3.61097686289183E-040</v>
      </c>
      <c r="F419" s="53" t="n">
        <f aca="false">+E419/E418</f>
        <v>0.8</v>
      </c>
    </row>
    <row r="420" customFormat="false" ht="12.75" hidden="false" customHeight="false" outlineLevel="0" collapsed="false">
      <c r="B420" s="41" t="n">
        <f aca="false">B419+E$4</f>
        <v>4080</v>
      </c>
      <c r="C420" s="42" t="n">
        <f aca="false">C419+E$7*E$4-E$7*E$4*C419/E$8</f>
        <v>20000</v>
      </c>
      <c r="D420" s="43" t="n">
        <f aca="false">D419-E$7*E$4*D419/E$8</f>
        <v>5.77756298062694E-038</v>
      </c>
      <c r="E420" s="44" t="n">
        <f aca="false">+(D420/E$8)*100</f>
        <v>2.88878149031347E-040</v>
      </c>
      <c r="F420" s="53" t="n">
        <f aca="false">+E420/E419</f>
        <v>0.8</v>
      </c>
    </row>
    <row r="421" customFormat="false" ht="12.75" hidden="false" customHeight="false" outlineLevel="0" collapsed="false">
      <c r="B421" s="41" t="n">
        <f aca="false">B420+E$4</f>
        <v>4090</v>
      </c>
      <c r="C421" s="42" t="n">
        <f aca="false">C420+E$7*E$4-E$7*E$4*C420/E$8</f>
        <v>20000</v>
      </c>
      <c r="D421" s="43" t="n">
        <f aca="false">D420-E$7*E$4*D420/E$8</f>
        <v>4.62205038450155E-038</v>
      </c>
      <c r="E421" s="44" t="n">
        <f aca="false">+(D421/E$8)*100</f>
        <v>2.31102519225077E-040</v>
      </c>
      <c r="F421" s="53" t="n">
        <f aca="false">+E421/E420</f>
        <v>0.8</v>
      </c>
    </row>
    <row r="422" customFormat="false" ht="12.75" hidden="false" customHeight="false" outlineLevel="0" collapsed="false">
      <c r="B422" s="41" t="n">
        <f aca="false">B421+E$4</f>
        <v>4100</v>
      </c>
      <c r="C422" s="42" t="n">
        <f aca="false">C421+E$7*E$4-E$7*E$4*C421/E$8</f>
        <v>20000</v>
      </c>
      <c r="D422" s="43" t="n">
        <f aca="false">D421-E$7*E$4*D421/E$8</f>
        <v>3.69764030760124E-038</v>
      </c>
      <c r="E422" s="44" t="n">
        <f aca="false">+(D422/E$8)*100</f>
        <v>1.84882015380062E-040</v>
      </c>
      <c r="F422" s="53" t="n">
        <f aca="false">+E422/E421</f>
        <v>0.8</v>
      </c>
    </row>
    <row r="423" customFormat="false" ht="12.75" hidden="false" customHeight="false" outlineLevel="0" collapsed="false">
      <c r="B423" s="41" t="n">
        <f aca="false">B422+E$4</f>
        <v>4110</v>
      </c>
      <c r="C423" s="42" t="n">
        <f aca="false">C422+E$7*E$4-E$7*E$4*C422/E$8</f>
        <v>20000</v>
      </c>
      <c r="D423" s="43" t="n">
        <f aca="false">D422-E$7*E$4*D422/E$8</f>
        <v>2.95811224608099E-038</v>
      </c>
      <c r="E423" s="44" t="n">
        <f aca="false">+(D423/E$8)*100</f>
        <v>1.4790561230405E-040</v>
      </c>
      <c r="F423" s="53" t="n">
        <f aca="false">+E423/E422</f>
        <v>0.8</v>
      </c>
    </row>
    <row r="424" customFormat="false" ht="12.75" hidden="false" customHeight="false" outlineLevel="0" collapsed="false">
      <c r="B424" s="41" t="n">
        <f aca="false">B423+E$4</f>
        <v>4120</v>
      </c>
      <c r="C424" s="42" t="n">
        <f aca="false">C423+E$7*E$4-E$7*E$4*C423/E$8</f>
        <v>20000</v>
      </c>
      <c r="D424" s="43" t="n">
        <f aca="false">D423-E$7*E$4*D423/E$8</f>
        <v>2.36648979686479E-038</v>
      </c>
      <c r="E424" s="44" t="n">
        <f aca="false">+(D424/E$8)*100</f>
        <v>1.1832448984324E-040</v>
      </c>
      <c r="F424" s="53" t="n">
        <f aca="false">+E424/E423</f>
        <v>0.8</v>
      </c>
    </row>
    <row r="425" customFormat="false" ht="12.75" hidden="false" customHeight="false" outlineLevel="0" collapsed="false">
      <c r="B425" s="41" t="n">
        <f aca="false">B424+E$4</f>
        <v>4130</v>
      </c>
      <c r="C425" s="42" t="n">
        <f aca="false">C424+E$7*E$4-E$7*E$4*C424/E$8</f>
        <v>20000</v>
      </c>
      <c r="D425" s="43" t="n">
        <f aca="false">D424-E$7*E$4*D424/E$8</f>
        <v>1.89319183749183E-038</v>
      </c>
      <c r="E425" s="44" t="n">
        <f aca="false">+(D425/E$8)*100</f>
        <v>9.46595918745917E-041</v>
      </c>
      <c r="F425" s="53" t="n">
        <f aca="false">+E425/E424</f>
        <v>0.8</v>
      </c>
    </row>
    <row r="426" customFormat="false" ht="12.75" hidden="false" customHeight="false" outlineLevel="0" collapsed="false">
      <c r="B426" s="41" t="n">
        <f aca="false">B425+E$4</f>
        <v>4140</v>
      </c>
      <c r="C426" s="42" t="n">
        <f aca="false">C425+E$7*E$4-E$7*E$4*C425/E$8</f>
        <v>20000</v>
      </c>
      <c r="D426" s="43" t="n">
        <f aca="false">D425-E$7*E$4*D425/E$8</f>
        <v>1.51455346999347E-038</v>
      </c>
      <c r="E426" s="44" t="n">
        <f aca="false">+(D426/E$8)*100</f>
        <v>7.57276734996734E-041</v>
      </c>
      <c r="F426" s="53" t="n">
        <f aca="false">+E426/E425</f>
        <v>0.8</v>
      </c>
    </row>
    <row r="427" customFormat="false" ht="12.75" hidden="false" customHeight="false" outlineLevel="0" collapsed="false">
      <c r="B427" s="41" t="n">
        <f aca="false">B426+E$4</f>
        <v>4150</v>
      </c>
      <c r="C427" s="42" t="n">
        <f aca="false">C426+E$7*E$4-E$7*E$4*C426/E$8</f>
        <v>20000</v>
      </c>
      <c r="D427" s="43" t="n">
        <f aca="false">D426-E$7*E$4*D426/E$8</f>
        <v>1.21164277599477E-038</v>
      </c>
      <c r="E427" s="44" t="n">
        <f aca="false">+(D427/E$8)*100</f>
        <v>6.05821387997387E-041</v>
      </c>
      <c r="F427" s="53" t="n">
        <f aca="false">+E427/E426</f>
        <v>0.8</v>
      </c>
    </row>
    <row r="428" customFormat="false" ht="12.75" hidden="false" customHeight="false" outlineLevel="0" collapsed="false">
      <c r="B428" s="41" t="n">
        <f aca="false">B427+E$4</f>
        <v>4160</v>
      </c>
      <c r="C428" s="42" t="n">
        <f aca="false">C427+E$7*E$4-E$7*E$4*C427/E$8</f>
        <v>20000</v>
      </c>
      <c r="D428" s="43" t="n">
        <f aca="false">D427-E$7*E$4*D427/E$8</f>
        <v>9.69314220795819E-039</v>
      </c>
      <c r="E428" s="44" t="n">
        <f aca="false">+(D428/E$8)*100</f>
        <v>4.8465711039791E-041</v>
      </c>
      <c r="F428" s="53" t="n">
        <f aca="false">+E428/E427</f>
        <v>0.8</v>
      </c>
    </row>
    <row r="429" customFormat="false" ht="12.75" hidden="false" customHeight="false" outlineLevel="0" collapsed="false">
      <c r="B429" s="41" t="n">
        <f aca="false">B428+E$4</f>
        <v>4170</v>
      </c>
      <c r="C429" s="42" t="n">
        <f aca="false">C428+E$7*E$4-E$7*E$4*C428/E$8</f>
        <v>20000</v>
      </c>
      <c r="D429" s="43" t="n">
        <f aca="false">D428-E$7*E$4*D428/E$8</f>
        <v>7.75451376636656E-039</v>
      </c>
      <c r="E429" s="44" t="n">
        <f aca="false">+(D429/E$8)*100</f>
        <v>3.87725688318328E-041</v>
      </c>
      <c r="F429" s="53" t="n">
        <f aca="false">+E429/E428</f>
        <v>0.8</v>
      </c>
    </row>
    <row r="430" customFormat="false" ht="12.75" hidden="false" customHeight="false" outlineLevel="0" collapsed="false">
      <c r="B430" s="41" t="n">
        <f aca="false">B429+E$4</f>
        <v>4180</v>
      </c>
      <c r="C430" s="42" t="n">
        <f aca="false">C429+E$7*E$4-E$7*E$4*C429/E$8</f>
        <v>20000</v>
      </c>
      <c r="D430" s="43" t="n">
        <f aca="false">D429-E$7*E$4*D429/E$8</f>
        <v>6.20361101309324E-039</v>
      </c>
      <c r="E430" s="44" t="n">
        <f aca="false">+(D430/E$8)*100</f>
        <v>3.10180550654662E-041</v>
      </c>
      <c r="F430" s="53" t="n">
        <f aca="false">+E430/E429</f>
        <v>0.8</v>
      </c>
    </row>
    <row r="431" customFormat="false" ht="12.75" hidden="false" customHeight="false" outlineLevel="0" collapsed="false">
      <c r="B431" s="41" t="n">
        <f aca="false">B430+E$4</f>
        <v>4190</v>
      </c>
      <c r="C431" s="42" t="n">
        <f aca="false">C430+E$7*E$4-E$7*E$4*C430/E$8</f>
        <v>20000</v>
      </c>
      <c r="D431" s="43" t="n">
        <f aca="false">D430-E$7*E$4*D430/E$8</f>
        <v>4.9628888104746E-039</v>
      </c>
      <c r="E431" s="44" t="n">
        <f aca="false">+(D431/E$8)*100</f>
        <v>2.4814444052373E-041</v>
      </c>
      <c r="F431" s="53" t="n">
        <f aca="false">+E431/E430</f>
        <v>0.8</v>
      </c>
    </row>
    <row r="432" customFormat="false" ht="12.75" hidden="false" customHeight="false" outlineLevel="0" collapsed="false">
      <c r="B432" s="41" t="n">
        <f aca="false">B431+E$4</f>
        <v>4200</v>
      </c>
      <c r="C432" s="42" t="n">
        <f aca="false">C431+E$7*E$4-E$7*E$4*C431/E$8</f>
        <v>20000</v>
      </c>
      <c r="D432" s="43" t="n">
        <f aca="false">D431-E$7*E$4*D431/E$8</f>
        <v>3.97031104837968E-039</v>
      </c>
      <c r="E432" s="44" t="n">
        <f aca="false">+(D432/E$8)*100</f>
        <v>1.98515552418984E-041</v>
      </c>
      <c r="F432" s="53" t="n">
        <f aca="false">+E432/E431</f>
        <v>0.8</v>
      </c>
    </row>
    <row r="433" customFormat="false" ht="12.75" hidden="false" customHeight="false" outlineLevel="0" collapsed="false">
      <c r="B433" s="41" t="n">
        <f aca="false">B432+E$4</f>
        <v>4210</v>
      </c>
      <c r="C433" s="42" t="n">
        <f aca="false">C432+E$7*E$4-E$7*E$4*C432/E$8</f>
        <v>20000</v>
      </c>
      <c r="D433" s="43" t="n">
        <f aca="false">D432-E$7*E$4*D432/E$8</f>
        <v>3.17624883870374E-039</v>
      </c>
      <c r="E433" s="44" t="n">
        <f aca="false">+(D433/E$8)*100</f>
        <v>1.58812441935187E-041</v>
      </c>
      <c r="F433" s="53" t="n">
        <f aca="false">+E433/E432</f>
        <v>0.8</v>
      </c>
    </row>
    <row r="434" customFormat="false" ht="12.75" hidden="false" customHeight="false" outlineLevel="0" collapsed="false">
      <c r="B434" s="41" t="n">
        <f aca="false">B433+E$4</f>
        <v>4220</v>
      </c>
      <c r="C434" s="42" t="n">
        <f aca="false">C433+E$7*E$4-E$7*E$4*C433/E$8</f>
        <v>20000</v>
      </c>
      <c r="D434" s="43" t="n">
        <f aca="false">D433-E$7*E$4*D433/E$8</f>
        <v>2.54099907096299E-039</v>
      </c>
      <c r="E434" s="44" t="n">
        <f aca="false">+(D434/E$8)*100</f>
        <v>1.2704995354815E-041</v>
      </c>
      <c r="F434" s="53" t="n">
        <f aca="false">+E434/E433</f>
        <v>0.8</v>
      </c>
    </row>
    <row r="435" customFormat="false" ht="12.75" hidden="false" customHeight="false" outlineLevel="0" collapsed="false">
      <c r="B435" s="41" t="n">
        <f aca="false">B434+E$4</f>
        <v>4230</v>
      </c>
      <c r="C435" s="42" t="n">
        <f aca="false">C434+E$7*E$4-E$7*E$4*C434/E$8</f>
        <v>20000</v>
      </c>
      <c r="D435" s="43" t="n">
        <f aca="false">D434-E$7*E$4*D434/E$8</f>
        <v>2.03279925677039E-039</v>
      </c>
      <c r="E435" s="44" t="n">
        <f aca="false">+(D435/E$8)*100</f>
        <v>1.0163996283852E-041</v>
      </c>
      <c r="F435" s="53" t="n">
        <f aca="false">+E435/E434</f>
        <v>0.8</v>
      </c>
    </row>
    <row r="436" customFormat="false" ht="12.75" hidden="false" customHeight="false" outlineLevel="0" collapsed="false">
      <c r="B436" s="41" t="n">
        <f aca="false">B435+E$4</f>
        <v>4240</v>
      </c>
      <c r="C436" s="42" t="n">
        <f aca="false">C435+E$7*E$4-E$7*E$4*C435/E$8</f>
        <v>20000</v>
      </c>
      <c r="D436" s="43" t="n">
        <f aca="false">D435-E$7*E$4*D435/E$8</f>
        <v>1.62623940541632E-039</v>
      </c>
      <c r="E436" s="44" t="n">
        <f aca="false">+(D436/E$8)*100</f>
        <v>8.13119702708158E-042</v>
      </c>
      <c r="F436" s="53" t="n">
        <f aca="false">+E436/E435</f>
        <v>0.8</v>
      </c>
    </row>
    <row r="437" customFormat="false" ht="12.75" hidden="false" customHeight="false" outlineLevel="0" collapsed="false">
      <c r="B437" s="41" t="n">
        <f aca="false">B436+E$4</f>
        <v>4250</v>
      </c>
      <c r="C437" s="42" t="n">
        <f aca="false">C436+E$7*E$4-E$7*E$4*C436/E$8</f>
        <v>20000</v>
      </c>
      <c r="D437" s="43" t="n">
        <f aca="false">D436-E$7*E$4*D436/E$8</f>
        <v>1.30099152433305E-039</v>
      </c>
      <c r="E437" s="44" t="n">
        <f aca="false">+(D437/E$8)*100</f>
        <v>6.50495762166526E-042</v>
      </c>
      <c r="F437" s="53" t="n">
        <f aca="false">+E437/E436</f>
        <v>0.8</v>
      </c>
    </row>
    <row r="438" customFormat="false" ht="12.75" hidden="false" customHeight="false" outlineLevel="0" collapsed="false">
      <c r="B438" s="41" t="n">
        <f aca="false">B437+E$4</f>
        <v>4260</v>
      </c>
      <c r="C438" s="42" t="n">
        <f aca="false">C437+E$7*E$4-E$7*E$4*C437/E$8</f>
        <v>20000</v>
      </c>
      <c r="D438" s="43" t="n">
        <f aca="false">D437-E$7*E$4*D437/E$8</f>
        <v>1.04079321946644E-039</v>
      </c>
      <c r="E438" s="44" t="n">
        <f aca="false">+(D438/E$8)*100</f>
        <v>5.20396609733221E-042</v>
      </c>
      <c r="F438" s="53" t="n">
        <f aca="false">+E438/E437</f>
        <v>0.8</v>
      </c>
    </row>
    <row r="439" customFormat="false" ht="12.75" hidden="false" customHeight="false" outlineLevel="0" collapsed="false">
      <c r="B439" s="41" t="n">
        <f aca="false">B438+E$4</f>
        <v>4270</v>
      </c>
      <c r="C439" s="42" t="n">
        <f aca="false">C438+E$7*E$4-E$7*E$4*C438/E$8</f>
        <v>20000</v>
      </c>
      <c r="D439" s="43" t="n">
        <f aca="false">D438-E$7*E$4*D438/E$8</f>
        <v>8.32634575573154E-040</v>
      </c>
      <c r="E439" s="44" t="n">
        <f aca="false">+(D439/E$8)*100</f>
        <v>4.16317287786577E-042</v>
      </c>
      <c r="F439" s="53" t="n">
        <f aca="false">+E439/E438</f>
        <v>0.8</v>
      </c>
    </row>
    <row r="440" customFormat="false" ht="12.75" hidden="false" customHeight="false" outlineLevel="0" collapsed="false">
      <c r="B440" s="41" t="n">
        <f aca="false">B439+E$4</f>
        <v>4280</v>
      </c>
      <c r="C440" s="42" t="n">
        <f aca="false">C439+E$7*E$4-E$7*E$4*C439/E$8</f>
        <v>20000</v>
      </c>
      <c r="D440" s="43" t="n">
        <f aca="false">D439-E$7*E$4*D439/E$8</f>
        <v>6.66107660458523E-040</v>
      </c>
      <c r="E440" s="44" t="n">
        <f aca="false">+(D440/E$8)*100</f>
        <v>3.33053830229261E-042</v>
      </c>
      <c r="F440" s="53" t="n">
        <f aca="false">+E440/E439</f>
        <v>0.8</v>
      </c>
    </row>
    <row r="441" customFormat="false" ht="12.75" hidden="false" customHeight="false" outlineLevel="0" collapsed="false">
      <c r="B441" s="41" t="n">
        <f aca="false">B440+E$4</f>
        <v>4290</v>
      </c>
      <c r="C441" s="42" t="n">
        <f aca="false">C440+E$7*E$4-E$7*E$4*C440/E$8</f>
        <v>20000</v>
      </c>
      <c r="D441" s="43" t="n">
        <f aca="false">D440-E$7*E$4*D440/E$8</f>
        <v>5.32886128366818E-040</v>
      </c>
      <c r="E441" s="44" t="n">
        <f aca="false">+(D441/E$8)*100</f>
        <v>2.66443064183409E-042</v>
      </c>
      <c r="F441" s="53" t="n">
        <f aca="false">+E441/E440</f>
        <v>0.8</v>
      </c>
    </row>
    <row r="442" customFormat="false" ht="12.75" hidden="false" customHeight="false" outlineLevel="0" collapsed="false">
      <c r="B442" s="41" t="n">
        <f aca="false">B441+E$4</f>
        <v>4300</v>
      </c>
      <c r="C442" s="42" t="n">
        <f aca="false">C441+E$7*E$4-E$7*E$4*C441/E$8</f>
        <v>20000</v>
      </c>
      <c r="D442" s="43" t="n">
        <f aca="false">D441-E$7*E$4*D441/E$8</f>
        <v>4.26308902693455E-040</v>
      </c>
      <c r="E442" s="44" t="n">
        <f aca="false">+(D442/E$8)*100</f>
        <v>2.13154451346727E-042</v>
      </c>
      <c r="F442" s="53" t="n">
        <f aca="false">+E442/E441</f>
        <v>0.8</v>
      </c>
    </row>
    <row r="443" customFormat="false" ht="12.75" hidden="false" customHeight="false" outlineLevel="0" collapsed="false">
      <c r="B443" s="41" t="n">
        <f aca="false">B442+E$4</f>
        <v>4310</v>
      </c>
      <c r="C443" s="42" t="n">
        <f aca="false">C442+E$7*E$4-E$7*E$4*C442/E$8</f>
        <v>20000</v>
      </c>
      <c r="D443" s="43" t="n">
        <f aca="false">D442-E$7*E$4*D442/E$8</f>
        <v>3.41047122154764E-040</v>
      </c>
      <c r="E443" s="44" t="n">
        <f aca="false">+(D443/E$8)*100</f>
        <v>1.70523561077382E-042</v>
      </c>
      <c r="F443" s="53" t="n">
        <f aca="false">+E443/E442</f>
        <v>0.8</v>
      </c>
    </row>
    <row r="444" customFormat="false" ht="12.75" hidden="false" customHeight="false" outlineLevel="0" collapsed="false">
      <c r="B444" s="41" t="n">
        <f aca="false">B443+E$4</f>
        <v>4320</v>
      </c>
      <c r="C444" s="42" t="n">
        <f aca="false">C443+E$7*E$4-E$7*E$4*C443/E$8</f>
        <v>20000</v>
      </c>
      <c r="D444" s="43" t="n">
        <f aca="false">D443-E$7*E$4*D443/E$8</f>
        <v>2.72837697723811E-040</v>
      </c>
      <c r="E444" s="44" t="n">
        <f aca="false">+(D444/E$8)*100</f>
        <v>1.36418848861905E-042</v>
      </c>
      <c r="F444" s="53" t="n">
        <f aca="false">+E444/E443</f>
        <v>0.8</v>
      </c>
    </row>
    <row r="445" customFormat="false" ht="12.75" hidden="false" customHeight="false" outlineLevel="0" collapsed="false">
      <c r="B445" s="41" t="n">
        <f aca="false">B444+E$4</f>
        <v>4330</v>
      </c>
      <c r="C445" s="42" t="n">
        <f aca="false">C444+E$7*E$4-E$7*E$4*C444/E$8</f>
        <v>20000</v>
      </c>
      <c r="D445" s="43" t="n">
        <f aca="false">D444-E$7*E$4*D444/E$8</f>
        <v>2.18270158179049E-040</v>
      </c>
      <c r="E445" s="44" t="n">
        <f aca="false">+(D445/E$8)*100</f>
        <v>1.09135079089524E-042</v>
      </c>
      <c r="F445" s="53" t="n">
        <f aca="false">+E445/E444</f>
        <v>0.8</v>
      </c>
    </row>
    <row r="446" customFormat="false" ht="12.75" hidden="false" customHeight="false" outlineLevel="0" collapsed="false">
      <c r="B446" s="41" t="n">
        <f aca="false">B445+E$4</f>
        <v>4340</v>
      </c>
      <c r="C446" s="42" t="n">
        <f aca="false">C445+E$7*E$4-E$7*E$4*C445/E$8</f>
        <v>20000</v>
      </c>
      <c r="D446" s="43" t="n">
        <f aca="false">D445-E$7*E$4*D445/E$8</f>
        <v>1.74616126543239E-040</v>
      </c>
      <c r="E446" s="44" t="n">
        <f aca="false">+(D446/E$8)*100</f>
        <v>8.73080632716195E-043</v>
      </c>
      <c r="F446" s="53" t="n">
        <f aca="false">+E446/E445</f>
        <v>0.8</v>
      </c>
    </row>
    <row r="447" customFormat="false" ht="12.75" hidden="false" customHeight="false" outlineLevel="0" collapsed="false">
      <c r="B447" s="41" t="n">
        <f aca="false">B446+E$4</f>
        <v>4350</v>
      </c>
      <c r="C447" s="42" t="n">
        <f aca="false">C446+E$7*E$4-E$7*E$4*C446/E$8</f>
        <v>20000</v>
      </c>
      <c r="D447" s="43" t="n">
        <f aca="false">D446-E$7*E$4*D446/E$8</f>
        <v>1.39692901234591E-040</v>
      </c>
      <c r="E447" s="44" t="n">
        <f aca="false">+(D447/E$8)*100</f>
        <v>6.98464506172956E-043</v>
      </c>
      <c r="F447" s="53" t="n">
        <f aca="false">+E447/E446</f>
        <v>0.8</v>
      </c>
    </row>
    <row r="448" customFormat="false" ht="12.75" hidden="false" customHeight="false" outlineLevel="0" collapsed="false">
      <c r="B448" s="41" t="n">
        <f aca="false">B447+E$4</f>
        <v>4360</v>
      </c>
      <c r="C448" s="42" t="n">
        <f aca="false">C447+E$7*E$4-E$7*E$4*C447/E$8</f>
        <v>20000</v>
      </c>
      <c r="D448" s="43" t="n">
        <f aca="false">D447-E$7*E$4*D447/E$8</f>
        <v>1.11754320987673E-040</v>
      </c>
      <c r="E448" s="44" t="n">
        <f aca="false">+(D448/E$8)*100</f>
        <v>5.58771604938365E-043</v>
      </c>
      <c r="F448" s="53" t="n">
        <f aca="false">+E448/E447</f>
        <v>0.8</v>
      </c>
    </row>
    <row r="449" customFormat="false" ht="12.75" hidden="false" customHeight="false" outlineLevel="0" collapsed="false">
      <c r="B449" s="41" t="n">
        <f aca="false">B448+E$4</f>
        <v>4370</v>
      </c>
      <c r="C449" s="42" t="n">
        <f aca="false">C448+E$7*E$4-E$7*E$4*C448/E$8</f>
        <v>20000</v>
      </c>
      <c r="D449" s="43" t="n">
        <f aca="false">D448-E$7*E$4*D448/E$8</f>
        <v>8.94034567901384E-041</v>
      </c>
      <c r="E449" s="44" t="n">
        <f aca="false">+(D449/E$8)*100</f>
        <v>4.47017283950692E-043</v>
      </c>
      <c r="F449" s="53" t="n">
        <f aca="false">+E449/E448</f>
        <v>0.8</v>
      </c>
    </row>
    <row r="450" customFormat="false" ht="12.75" hidden="false" customHeight="false" outlineLevel="0" collapsed="false">
      <c r="B450" s="41" t="n">
        <f aca="false">B449+E$4</f>
        <v>4380</v>
      </c>
      <c r="C450" s="42" t="n">
        <f aca="false">C449+E$7*E$4-E$7*E$4*C449/E$8</f>
        <v>20000</v>
      </c>
      <c r="D450" s="43" t="n">
        <f aca="false">D449-E$7*E$4*D449/E$8</f>
        <v>7.15227654321107E-041</v>
      </c>
      <c r="E450" s="44" t="n">
        <f aca="false">+(D450/E$8)*100</f>
        <v>3.57613827160553E-043</v>
      </c>
      <c r="F450" s="53" t="n">
        <f aca="false">+E450/E449</f>
        <v>0.8</v>
      </c>
    </row>
    <row r="451" customFormat="false" ht="12.75" hidden="false" customHeight="false" outlineLevel="0" collapsed="false">
      <c r="B451" s="41" t="n">
        <f aca="false">B450+E$4</f>
        <v>4390</v>
      </c>
      <c r="C451" s="42" t="n">
        <f aca="false">C450+E$7*E$4-E$7*E$4*C450/E$8</f>
        <v>20000</v>
      </c>
      <c r="D451" s="43" t="n">
        <f aca="false">D450-E$7*E$4*D450/E$8</f>
        <v>5.72182123456885E-041</v>
      </c>
      <c r="E451" s="44" t="n">
        <f aca="false">+(D451/E$8)*100</f>
        <v>2.86091061728443E-043</v>
      </c>
      <c r="F451" s="53" t="n">
        <f aca="false">+E451/E450</f>
        <v>0.8</v>
      </c>
    </row>
    <row r="452" customFormat="false" ht="12.75" hidden="false" customHeight="false" outlineLevel="0" collapsed="false">
      <c r="B452" s="41" t="n">
        <f aca="false">B451+E$4</f>
        <v>4400</v>
      </c>
      <c r="C452" s="42" t="n">
        <f aca="false">C451+E$7*E$4-E$7*E$4*C451/E$8</f>
        <v>20000</v>
      </c>
      <c r="D452" s="43" t="n">
        <f aca="false">D451-E$7*E$4*D451/E$8</f>
        <v>4.57745698765508E-041</v>
      </c>
      <c r="E452" s="44" t="n">
        <f aca="false">+(D452/E$8)*100</f>
        <v>2.28872849382754E-043</v>
      </c>
      <c r="F452" s="53" t="n">
        <f aca="false">+E452/E451</f>
        <v>0.8</v>
      </c>
    </row>
    <row r="453" customFormat="false" ht="12.75" hidden="false" customHeight="false" outlineLevel="0" collapsed="false">
      <c r="B453" s="41" t="n">
        <f aca="false">B452+E$4</f>
        <v>4410</v>
      </c>
      <c r="C453" s="42" t="n">
        <f aca="false">C452+E$7*E$4-E$7*E$4*C452/E$8</f>
        <v>20000</v>
      </c>
      <c r="D453" s="43" t="n">
        <f aca="false">D452-E$7*E$4*D452/E$8</f>
        <v>3.66196559012407E-041</v>
      </c>
      <c r="E453" s="44" t="n">
        <f aca="false">+(D453/E$8)*100</f>
        <v>1.83098279506203E-043</v>
      </c>
      <c r="F453" s="53" t="n">
        <f aca="false">+E453/E452</f>
        <v>0.8</v>
      </c>
    </row>
    <row r="454" customFormat="false" ht="12.75" hidden="false" customHeight="false" outlineLevel="0" collapsed="false">
      <c r="B454" s="41" t="n">
        <f aca="false">B453+E$4</f>
        <v>4420</v>
      </c>
      <c r="C454" s="42" t="n">
        <f aca="false">C453+E$7*E$4-E$7*E$4*C453/E$8</f>
        <v>20000</v>
      </c>
      <c r="D454" s="43" t="n">
        <f aca="false">D453-E$7*E$4*D453/E$8</f>
        <v>2.92957247209925E-041</v>
      </c>
      <c r="E454" s="44" t="n">
        <f aca="false">+(D454/E$8)*100</f>
        <v>1.46478623604963E-043</v>
      </c>
      <c r="F454" s="53" t="n">
        <f aca="false">+E454/E453</f>
        <v>0.8</v>
      </c>
    </row>
    <row r="455" customFormat="false" ht="12.75" hidden="false" customHeight="false" outlineLevel="0" collapsed="false">
      <c r="B455" s="41" t="n">
        <f aca="false">B454+E$4</f>
        <v>4430</v>
      </c>
      <c r="C455" s="42" t="n">
        <f aca="false">C454+E$7*E$4-E$7*E$4*C454/E$8</f>
        <v>20000</v>
      </c>
      <c r="D455" s="43" t="n">
        <f aca="false">D454-E$7*E$4*D454/E$8</f>
        <v>2.3436579776794E-041</v>
      </c>
      <c r="E455" s="44" t="n">
        <f aca="false">+(D455/E$8)*100</f>
        <v>1.1718289888397E-043</v>
      </c>
      <c r="F455" s="53" t="n">
        <f aca="false">+E455/E454</f>
        <v>0.8</v>
      </c>
    </row>
    <row r="456" customFormat="false" ht="12.75" hidden="false" customHeight="false" outlineLevel="0" collapsed="false">
      <c r="B456" s="41" t="n">
        <f aca="false">B455+E$4</f>
        <v>4440</v>
      </c>
      <c r="C456" s="42" t="n">
        <f aca="false">C455+E$7*E$4-E$7*E$4*C455/E$8</f>
        <v>20000</v>
      </c>
      <c r="D456" s="43" t="n">
        <f aca="false">D455-E$7*E$4*D455/E$8</f>
        <v>1.87492638214352E-041</v>
      </c>
      <c r="E456" s="44" t="n">
        <f aca="false">+(D456/E$8)*100</f>
        <v>9.37463191071761E-044</v>
      </c>
      <c r="F456" s="53" t="n">
        <f aca="false">+E456/E455</f>
        <v>0.8</v>
      </c>
    </row>
    <row r="457" customFormat="false" ht="12.75" hidden="false" customHeight="false" outlineLevel="0" collapsed="false">
      <c r="B457" s="41" t="n">
        <f aca="false">B456+E$4</f>
        <v>4450</v>
      </c>
      <c r="C457" s="42" t="n">
        <f aca="false">C456+E$7*E$4-E$7*E$4*C456/E$8</f>
        <v>20000</v>
      </c>
      <c r="D457" s="43" t="n">
        <f aca="false">D456-E$7*E$4*D456/E$8</f>
        <v>1.49994110571482E-041</v>
      </c>
      <c r="E457" s="44" t="n">
        <f aca="false">+(D457/E$8)*100</f>
        <v>7.49970552857409E-044</v>
      </c>
      <c r="F457" s="53" t="n">
        <f aca="false">+E457/E456</f>
        <v>0.8</v>
      </c>
    </row>
    <row r="458" customFormat="false" ht="12.75" hidden="false" customHeight="false" outlineLevel="0" collapsed="false">
      <c r="B458" s="41" t="n">
        <f aca="false">B457+E$4</f>
        <v>4460</v>
      </c>
      <c r="C458" s="42" t="n">
        <f aca="false">C457+E$7*E$4-E$7*E$4*C457/E$8</f>
        <v>20000</v>
      </c>
      <c r="D458" s="43" t="n">
        <f aca="false">D457-E$7*E$4*D457/E$8</f>
        <v>1.19995288457185E-041</v>
      </c>
      <c r="E458" s="44" t="n">
        <f aca="false">+(D458/E$8)*100</f>
        <v>5.99976442285927E-044</v>
      </c>
      <c r="F458" s="53" t="n">
        <f aca="false">+E458/E457</f>
        <v>0.8</v>
      </c>
    </row>
    <row r="459" customFormat="false" ht="12.75" hidden="false" customHeight="false" outlineLevel="0" collapsed="false">
      <c r="B459" s="41" t="n">
        <f aca="false">B458+E$4</f>
        <v>4470</v>
      </c>
      <c r="C459" s="42" t="n">
        <f aca="false">C458+E$7*E$4-E$7*E$4*C458/E$8</f>
        <v>20000</v>
      </c>
      <c r="D459" s="43" t="n">
        <f aca="false">D458-E$7*E$4*D458/E$8</f>
        <v>9.59962307657484E-042</v>
      </c>
      <c r="E459" s="44" t="n">
        <f aca="false">+(D459/E$8)*100</f>
        <v>4.79981153828742E-044</v>
      </c>
      <c r="F459" s="53" t="n">
        <f aca="false">+E459/E458</f>
        <v>0.8</v>
      </c>
    </row>
    <row r="460" customFormat="false" ht="12.75" hidden="false" customHeight="false" outlineLevel="0" collapsed="false">
      <c r="B460" s="41" t="n">
        <f aca="false">B459+E$4</f>
        <v>4480</v>
      </c>
      <c r="C460" s="42" t="n">
        <f aca="false">C459+E$7*E$4-E$7*E$4*C459/E$8</f>
        <v>20000</v>
      </c>
      <c r="D460" s="43" t="n">
        <f aca="false">D459-E$7*E$4*D459/E$8</f>
        <v>7.67969846125987E-042</v>
      </c>
      <c r="E460" s="44" t="n">
        <f aca="false">+(D460/E$8)*100</f>
        <v>3.83984923062993E-044</v>
      </c>
      <c r="F460" s="53" t="n">
        <f aca="false">+E460/E459</f>
        <v>0.8</v>
      </c>
    </row>
    <row r="461" customFormat="false" ht="12.75" hidden="false" customHeight="false" outlineLevel="0" collapsed="false">
      <c r="B461" s="41" t="n">
        <f aca="false">B460+E$4</f>
        <v>4490</v>
      </c>
      <c r="C461" s="42" t="n">
        <f aca="false">C460+E$7*E$4-E$7*E$4*C460/E$8</f>
        <v>20000</v>
      </c>
      <c r="D461" s="43" t="n">
        <f aca="false">D460-E$7*E$4*D460/E$8</f>
        <v>6.14375876900789E-042</v>
      </c>
      <c r="E461" s="44" t="n">
        <f aca="false">+(D461/E$8)*100</f>
        <v>3.07187938450395E-044</v>
      </c>
      <c r="F461" s="53" t="n">
        <f aca="false">+E461/E460</f>
        <v>0.8</v>
      </c>
    </row>
    <row r="462" customFormat="false" ht="12.75" hidden="false" customHeight="false" outlineLevel="0" collapsed="false">
      <c r="B462" s="41" t="n">
        <f aca="false">B461+E$4</f>
        <v>4500</v>
      </c>
      <c r="C462" s="42" t="n">
        <f aca="false">C461+E$7*E$4-E$7*E$4*C461/E$8</f>
        <v>20000</v>
      </c>
      <c r="D462" s="43" t="n">
        <f aca="false">D461-E$7*E$4*D461/E$8</f>
        <v>4.91500701520632E-042</v>
      </c>
      <c r="E462" s="44" t="n">
        <f aca="false">+(D462/E$8)*100</f>
        <v>2.45750350760316E-044</v>
      </c>
      <c r="F462" s="53" t="n">
        <f aca="false">+E462/E461</f>
        <v>0.8</v>
      </c>
    </row>
    <row r="463" customFormat="false" ht="12.75" hidden="false" customHeight="false" outlineLevel="0" collapsed="false">
      <c r="B463" s="41" t="n">
        <f aca="false">B462+E$4</f>
        <v>4510</v>
      </c>
      <c r="C463" s="42" t="n">
        <f aca="false">C462+E$7*E$4-E$7*E$4*C462/E$8</f>
        <v>20000</v>
      </c>
      <c r="D463" s="43" t="n">
        <f aca="false">D462-E$7*E$4*D462/E$8</f>
        <v>3.93200561216505E-042</v>
      </c>
      <c r="E463" s="44" t="n">
        <f aca="false">+(D463/E$8)*100</f>
        <v>1.96600280608253E-044</v>
      </c>
      <c r="F463" s="53" t="n">
        <f aca="false">+E463/E462</f>
        <v>0.8</v>
      </c>
    </row>
    <row r="464" customFormat="false" ht="12.75" hidden="false" customHeight="false" outlineLevel="0" collapsed="false">
      <c r="B464" s="41" t="n">
        <f aca="false">B463+E$4</f>
        <v>4520</v>
      </c>
      <c r="C464" s="42" t="n">
        <f aca="false">C463+E$7*E$4-E$7*E$4*C463/E$8</f>
        <v>20000</v>
      </c>
      <c r="D464" s="43" t="n">
        <f aca="false">D463-E$7*E$4*D463/E$8</f>
        <v>3.14560448973204E-042</v>
      </c>
      <c r="E464" s="44" t="n">
        <f aca="false">+(D464/E$8)*100</f>
        <v>1.57280224486602E-044</v>
      </c>
      <c r="F464" s="53" t="n">
        <f aca="false">+E464/E463</f>
        <v>0.8</v>
      </c>
    </row>
    <row r="465" customFormat="false" ht="12.75" hidden="false" customHeight="false" outlineLevel="0" collapsed="false">
      <c r="B465" s="41" t="n">
        <f aca="false">B464+E$4</f>
        <v>4530</v>
      </c>
      <c r="C465" s="42" t="n">
        <f aca="false">C464+E$7*E$4-E$7*E$4*C464/E$8</f>
        <v>20000</v>
      </c>
      <c r="D465" s="43" t="n">
        <f aca="false">D464-E$7*E$4*D464/E$8</f>
        <v>2.51648359178563E-042</v>
      </c>
      <c r="E465" s="44" t="n">
        <f aca="false">+(D465/E$8)*100</f>
        <v>1.25824179589282E-044</v>
      </c>
      <c r="F465" s="53" t="n">
        <f aca="false">+E465/E464</f>
        <v>0.8</v>
      </c>
    </row>
    <row r="466" customFormat="false" ht="12.75" hidden="false" customHeight="false" outlineLevel="0" collapsed="false">
      <c r="B466" s="41" t="n">
        <f aca="false">B465+E$4</f>
        <v>4540</v>
      </c>
      <c r="C466" s="42" t="n">
        <f aca="false">C465+E$7*E$4-E$7*E$4*C465/E$8</f>
        <v>20000</v>
      </c>
      <c r="D466" s="43" t="n">
        <f aca="false">D465-E$7*E$4*D465/E$8</f>
        <v>2.01318687342851E-042</v>
      </c>
      <c r="E466" s="44" t="n">
        <f aca="false">+(D466/E$8)*100</f>
        <v>1.00659343671425E-044</v>
      </c>
      <c r="F466" s="53" t="n">
        <f aca="false">+E466/E465</f>
        <v>0.8</v>
      </c>
    </row>
    <row r="467" customFormat="false" ht="12.75" hidden="false" customHeight="false" outlineLevel="0" collapsed="false">
      <c r="B467" s="41" t="n">
        <f aca="false">B466+E$4</f>
        <v>4550</v>
      </c>
      <c r="C467" s="42" t="n">
        <f aca="false">C466+E$7*E$4-E$7*E$4*C466/E$8</f>
        <v>20000</v>
      </c>
      <c r="D467" s="43" t="n">
        <f aca="false">D466-E$7*E$4*D466/E$8</f>
        <v>1.61054949874281E-042</v>
      </c>
      <c r="E467" s="44" t="n">
        <f aca="false">+(D467/E$8)*100</f>
        <v>8.05274749371403E-045</v>
      </c>
      <c r="F467" s="53" t="n">
        <f aca="false">+E467/E466</f>
        <v>0.8</v>
      </c>
    </row>
    <row r="468" customFormat="false" ht="12.75" hidden="false" customHeight="false" outlineLevel="0" collapsed="false">
      <c r="B468" s="41" t="n">
        <f aca="false">B467+E$4</f>
        <v>4560</v>
      </c>
      <c r="C468" s="42" t="n">
        <f aca="false">C467+E$7*E$4-E$7*E$4*C467/E$8</f>
        <v>20000</v>
      </c>
      <c r="D468" s="43" t="n">
        <f aca="false">D467-E$7*E$4*D467/E$8</f>
        <v>1.28843959899424E-042</v>
      </c>
      <c r="E468" s="44" t="n">
        <f aca="false">+(D468/E$8)*100</f>
        <v>6.44219799497122E-045</v>
      </c>
      <c r="F468" s="53" t="n">
        <f aca="false">+E468/E467</f>
        <v>0.8</v>
      </c>
    </row>
    <row r="469" customFormat="false" ht="12.75" hidden="false" customHeight="false" outlineLevel="0" collapsed="false">
      <c r="B469" s="41" t="n">
        <f aca="false">B468+E$4</f>
        <v>4570</v>
      </c>
      <c r="C469" s="42" t="n">
        <f aca="false">C468+E$7*E$4-E$7*E$4*C468/E$8</f>
        <v>20000</v>
      </c>
      <c r="D469" s="43" t="n">
        <f aca="false">D468-E$7*E$4*D468/E$8</f>
        <v>1.0307516791954E-042</v>
      </c>
      <c r="E469" s="44" t="n">
        <f aca="false">+(D469/E$8)*100</f>
        <v>5.15375839597698E-045</v>
      </c>
      <c r="F469" s="53" t="n">
        <f aca="false">+E469/E468</f>
        <v>0.8</v>
      </c>
    </row>
    <row r="470" customFormat="false" ht="12.75" hidden="false" customHeight="false" outlineLevel="0" collapsed="false">
      <c r="B470" s="41" t="n">
        <f aca="false">B469+E$4</f>
        <v>4580</v>
      </c>
      <c r="C470" s="42" t="n">
        <f aca="false">C469+E$7*E$4-E$7*E$4*C469/E$8</f>
        <v>20000</v>
      </c>
      <c r="D470" s="43" t="n">
        <f aca="false">D469-E$7*E$4*D469/E$8</f>
        <v>8.24601343356316E-043</v>
      </c>
      <c r="E470" s="44" t="n">
        <f aca="false">+(D470/E$8)*100</f>
        <v>4.12300671678158E-045</v>
      </c>
      <c r="F470" s="53" t="n">
        <f aca="false">+E470/E469</f>
        <v>0.8</v>
      </c>
    </row>
    <row r="471" customFormat="false" ht="12.75" hidden="false" customHeight="false" outlineLevel="0" collapsed="false">
      <c r="B471" s="41" t="n">
        <f aca="false">B470+E$4</f>
        <v>4590</v>
      </c>
      <c r="C471" s="42" t="n">
        <f aca="false">C470+E$7*E$4-E$7*E$4*C470/E$8</f>
        <v>20000</v>
      </c>
      <c r="D471" s="43" t="n">
        <f aca="false">D470-E$7*E$4*D470/E$8</f>
        <v>6.59681074685053E-043</v>
      </c>
      <c r="E471" s="44" t="n">
        <f aca="false">+(D471/E$8)*100</f>
        <v>3.29840537342527E-045</v>
      </c>
      <c r="F471" s="53" t="n">
        <f aca="false">+E471/E470</f>
        <v>0.8</v>
      </c>
    </row>
    <row r="472" customFormat="false" ht="12.75" hidden="false" customHeight="false" outlineLevel="0" collapsed="false">
      <c r="B472" s="41" t="n">
        <f aca="false">B471+E$4</f>
        <v>4600</v>
      </c>
      <c r="C472" s="42" t="n">
        <f aca="false">C471+E$7*E$4-E$7*E$4*C471/E$8</f>
        <v>20000</v>
      </c>
      <c r="D472" s="43" t="n">
        <f aca="false">D471-E$7*E$4*D471/E$8</f>
        <v>5.27744859748043E-043</v>
      </c>
      <c r="E472" s="44" t="n">
        <f aca="false">+(D472/E$8)*100</f>
        <v>2.63872429874021E-045</v>
      </c>
      <c r="F472" s="53" t="n">
        <f aca="false">+E472/E471</f>
        <v>0.8</v>
      </c>
    </row>
    <row r="473" customFormat="false" ht="12.75" hidden="false" customHeight="false" outlineLevel="0" collapsed="false">
      <c r="B473" s="41" t="n">
        <f aca="false">B472+E$4</f>
        <v>4610</v>
      </c>
      <c r="C473" s="42" t="n">
        <f aca="false">C472+E$7*E$4-E$7*E$4*C472/E$8</f>
        <v>20000</v>
      </c>
      <c r="D473" s="43" t="n">
        <f aca="false">D472-E$7*E$4*D472/E$8</f>
        <v>4.22195887798434E-043</v>
      </c>
      <c r="E473" s="44" t="n">
        <f aca="false">+(D473/E$8)*100</f>
        <v>2.11097943899217E-045</v>
      </c>
      <c r="F473" s="53" t="n">
        <f aca="false">+E473/E472</f>
        <v>0.8</v>
      </c>
    </row>
    <row r="474" customFormat="false" ht="12.75" hidden="false" customHeight="false" outlineLevel="0" collapsed="false">
      <c r="B474" s="41" t="n">
        <f aca="false">B473+E$4</f>
        <v>4620</v>
      </c>
      <c r="C474" s="42" t="n">
        <f aca="false">C473+E$7*E$4-E$7*E$4*C473/E$8</f>
        <v>20000</v>
      </c>
      <c r="D474" s="43" t="n">
        <f aca="false">D473-E$7*E$4*D473/E$8</f>
        <v>3.37756710238747E-043</v>
      </c>
      <c r="E474" s="44" t="n">
        <f aca="false">+(D474/E$8)*100</f>
        <v>1.68878355119374E-045</v>
      </c>
      <c r="F474" s="53" t="n">
        <f aca="false">+E474/E473</f>
        <v>0.8</v>
      </c>
    </row>
    <row r="475" customFormat="false" ht="12.75" hidden="false" customHeight="false" outlineLevel="0" collapsed="false">
      <c r="B475" s="41" t="n">
        <f aca="false">B474+E$4</f>
        <v>4630</v>
      </c>
      <c r="C475" s="42" t="n">
        <f aca="false">C474+E$7*E$4-E$7*E$4*C474/E$8</f>
        <v>20000</v>
      </c>
      <c r="D475" s="43" t="n">
        <f aca="false">D474-E$7*E$4*D474/E$8</f>
        <v>2.70205368190998E-043</v>
      </c>
      <c r="E475" s="44" t="n">
        <f aca="false">+(D475/E$8)*100</f>
        <v>1.35102684095499E-045</v>
      </c>
      <c r="F475" s="53" t="n">
        <f aca="false">+E475/E474</f>
        <v>0.8</v>
      </c>
    </row>
    <row r="476" customFormat="false" ht="12.75" hidden="false" customHeight="false" outlineLevel="0" collapsed="false">
      <c r="B476" s="41" t="n">
        <f aca="false">B475+E$4</f>
        <v>4640</v>
      </c>
      <c r="C476" s="42" t="n">
        <f aca="false">C475+E$7*E$4-E$7*E$4*C475/E$8</f>
        <v>20000</v>
      </c>
      <c r="D476" s="43" t="n">
        <f aca="false">D475-E$7*E$4*D475/E$8</f>
        <v>2.16164294552798E-043</v>
      </c>
      <c r="E476" s="44" t="n">
        <f aca="false">+(D476/E$8)*100</f>
        <v>1.08082147276399E-045</v>
      </c>
      <c r="F476" s="53" t="n">
        <f aca="false">+E476/E475</f>
        <v>0.8</v>
      </c>
    </row>
    <row r="477" customFormat="false" ht="12.75" hidden="false" customHeight="false" outlineLevel="0" collapsed="false">
      <c r="B477" s="41" t="n">
        <f aca="false">B476+E$4</f>
        <v>4650</v>
      </c>
      <c r="C477" s="42" t="n">
        <f aca="false">C476+E$7*E$4-E$7*E$4*C476/E$8</f>
        <v>20000</v>
      </c>
      <c r="D477" s="43" t="n">
        <f aca="false">D476-E$7*E$4*D476/E$8</f>
        <v>1.72931435642239E-043</v>
      </c>
      <c r="E477" s="44" t="n">
        <f aca="false">+(D477/E$8)*100</f>
        <v>8.64657178211193E-046</v>
      </c>
      <c r="F477" s="53" t="n">
        <f aca="false">+E477/E476</f>
        <v>0.8</v>
      </c>
    </row>
    <row r="478" customFormat="false" ht="12.75" hidden="false" customHeight="false" outlineLevel="0" collapsed="false">
      <c r="B478" s="41" t="n">
        <f aca="false">B477+E$4</f>
        <v>4660</v>
      </c>
      <c r="C478" s="42" t="n">
        <f aca="false">C477+E$7*E$4-E$7*E$4*C477/E$8</f>
        <v>20000</v>
      </c>
      <c r="D478" s="43" t="n">
        <f aca="false">D477-E$7*E$4*D477/E$8</f>
        <v>1.38345148513791E-043</v>
      </c>
      <c r="E478" s="44" t="n">
        <f aca="false">+(D478/E$8)*100</f>
        <v>6.91725742568954E-046</v>
      </c>
      <c r="F478" s="53" t="n">
        <f aca="false">+E478/E477</f>
        <v>0.8</v>
      </c>
    </row>
    <row r="479" customFormat="false" ht="12.75" hidden="false" customHeight="false" outlineLevel="0" collapsed="false">
      <c r="B479" s="41" t="n">
        <f aca="false">B478+E$4</f>
        <v>4670</v>
      </c>
      <c r="C479" s="42" t="n">
        <f aca="false">C478+E$7*E$4-E$7*E$4*C478/E$8</f>
        <v>20000</v>
      </c>
      <c r="D479" s="43" t="n">
        <f aca="false">D478-E$7*E$4*D478/E$8</f>
        <v>1.10676118811033E-043</v>
      </c>
      <c r="E479" s="44" t="n">
        <f aca="false">+(D479/E$8)*100</f>
        <v>5.53380594055164E-046</v>
      </c>
      <c r="F479" s="53" t="n">
        <f aca="false">+E479/E478</f>
        <v>0.8</v>
      </c>
    </row>
    <row r="480" customFormat="false" ht="12.75" hidden="false" customHeight="false" outlineLevel="0" collapsed="false">
      <c r="B480" s="41" t="n">
        <f aca="false">B479+E$4</f>
        <v>4680</v>
      </c>
      <c r="C480" s="42" t="n">
        <f aca="false">C479+E$7*E$4-E$7*E$4*C479/E$8</f>
        <v>20000</v>
      </c>
      <c r="D480" s="43" t="n">
        <f aca="false">D479-E$7*E$4*D479/E$8</f>
        <v>8.85408950488262E-044</v>
      </c>
      <c r="E480" s="44" t="n">
        <f aca="false">+(D480/E$8)*100</f>
        <v>4.42704475244131E-046</v>
      </c>
      <c r="F480" s="53" t="n">
        <f aca="false">+E480/E479</f>
        <v>0.8</v>
      </c>
    </row>
    <row r="481" customFormat="false" ht="12.75" hidden="false" customHeight="false" outlineLevel="0" collapsed="false">
      <c r="B481" s="41" t="n">
        <f aca="false">B480+E$4</f>
        <v>4690</v>
      </c>
      <c r="C481" s="42" t="n">
        <f aca="false">C480+E$7*E$4-E$7*E$4*C480/E$8</f>
        <v>20000</v>
      </c>
      <c r="D481" s="43" t="n">
        <f aca="false">D480-E$7*E$4*D480/E$8</f>
        <v>7.08327160390609E-044</v>
      </c>
      <c r="E481" s="44" t="n">
        <f aca="false">+(D481/E$8)*100</f>
        <v>3.54163580195305E-046</v>
      </c>
      <c r="F481" s="53" t="n">
        <f aca="false">+E481/E480</f>
        <v>0.8</v>
      </c>
    </row>
    <row r="482" customFormat="false" ht="12.75" hidden="false" customHeight="false" outlineLevel="0" collapsed="false">
      <c r="B482" s="41" t="n">
        <f aca="false">B481+E$4</f>
        <v>4700</v>
      </c>
      <c r="C482" s="42" t="n">
        <f aca="false">C481+E$7*E$4-E$7*E$4*C481/E$8</f>
        <v>20000</v>
      </c>
      <c r="D482" s="43" t="n">
        <f aca="false">D481-E$7*E$4*D481/E$8</f>
        <v>5.66661728312487E-044</v>
      </c>
      <c r="E482" s="44" t="n">
        <f aca="false">+(D482/E$8)*100</f>
        <v>2.83330864156244E-046</v>
      </c>
      <c r="F482" s="53" t="n">
        <f aca="false">+E482/E481</f>
        <v>0.8</v>
      </c>
    </row>
    <row r="483" customFormat="false" ht="12.75" hidden="false" customHeight="false" outlineLevel="0" collapsed="false">
      <c r="B483" s="41" t="n">
        <f aca="false">B482+E$4</f>
        <v>4710</v>
      </c>
      <c r="C483" s="42" t="n">
        <f aca="false">C482+E$7*E$4-E$7*E$4*C482/E$8</f>
        <v>20000</v>
      </c>
      <c r="D483" s="43" t="n">
        <f aca="false">D482-E$7*E$4*D482/E$8</f>
        <v>4.5332938264999E-044</v>
      </c>
      <c r="E483" s="44" t="n">
        <f aca="false">+(D483/E$8)*100</f>
        <v>2.26664691324995E-046</v>
      </c>
      <c r="F483" s="53" t="n">
        <f aca="false">+E483/E482</f>
        <v>0.8</v>
      </c>
    </row>
    <row r="484" customFormat="false" ht="12.75" hidden="false" customHeight="false" outlineLevel="0" collapsed="false">
      <c r="B484" s="41" t="n">
        <f aca="false">B483+E$4</f>
        <v>4720</v>
      </c>
      <c r="C484" s="42" t="n">
        <f aca="false">C483+E$7*E$4-E$7*E$4*C483/E$8</f>
        <v>20000</v>
      </c>
      <c r="D484" s="43" t="n">
        <f aca="false">D483-E$7*E$4*D483/E$8</f>
        <v>3.62663506119992E-044</v>
      </c>
      <c r="E484" s="44" t="n">
        <f aca="false">+(D484/E$8)*100</f>
        <v>1.81331753059996E-046</v>
      </c>
      <c r="F484" s="53" t="n">
        <f aca="false">+E484/E483</f>
        <v>0.8</v>
      </c>
    </row>
    <row r="485" customFormat="false" ht="12.75" hidden="false" customHeight="false" outlineLevel="0" collapsed="false">
      <c r="B485" s="41" t="n">
        <f aca="false">B484+E$4</f>
        <v>4730</v>
      </c>
      <c r="C485" s="42" t="n">
        <f aca="false">C484+E$7*E$4-E$7*E$4*C484/E$8</f>
        <v>20000</v>
      </c>
      <c r="D485" s="43" t="n">
        <f aca="false">D484-E$7*E$4*D484/E$8</f>
        <v>2.90130804895994E-044</v>
      </c>
      <c r="E485" s="44" t="n">
        <f aca="false">+(D485/E$8)*100</f>
        <v>1.45065402447997E-046</v>
      </c>
      <c r="F485" s="53" t="n">
        <f aca="false">+E485/E484</f>
        <v>0.8</v>
      </c>
    </row>
    <row r="486" customFormat="false" ht="12.75" hidden="false" customHeight="false" outlineLevel="0" collapsed="false">
      <c r="B486" s="41" t="n">
        <f aca="false">B485+E$4</f>
        <v>4740</v>
      </c>
      <c r="C486" s="42" t="n">
        <f aca="false">C485+E$7*E$4-E$7*E$4*C485/E$8</f>
        <v>20000</v>
      </c>
      <c r="D486" s="43" t="n">
        <f aca="false">D485-E$7*E$4*D485/E$8</f>
        <v>2.32104643916795E-044</v>
      </c>
      <c r="E486" s="44" t="n">
        <f aca="false">+(D486/E$8)*100</f>
        <v>1.16052321958397E-046</v>
      </c>
      <c r="F486" s="53" t="n">
        <f aca="false">+E486/E485</f>
        <v>0.8</v>
      </c>
    </row>
    <row r="487" customFormat="false" ht="12.75" hidden="false" customHeight="false" outlineLevel="0" collapsed="false">
      <c r="B487" s="41" t="n">
        <f aca="false">B486+E$4</f>
        <v>4750</v>
      </c>
      <c r="C487" s="42" t="n">
        <f aca="false">C486+E$7*E$4-E$7*E$4*C486/E$8</f>
        <v>20000</v>
      </c>
      <c r="D487" s="43" t="n">
        <f aca="false">D486-E$7*E$4*D486/E$8</f>
        <v>1.85683715133436E-044</v>
      </c>
      <c r="E487" s="44" t="n">
        <f aca="false">+(D487/E$8)*100</f>
        <v>9.28418575667179E-047</v>
      </c>
      <c r="F487" s="53" t="n">
        <f aca="false">+E487/E486</f>
        <v>0.8</v>
      </c>
    </row>
    <row r="488" customFormat="false" ht="12.75" hidden="false" customHeight="false" outlineLevel="0" collapsed="false">
      <c r="B488" s="41" t="n">
        <f aca="false">B487+E$4</f>
        <v>4760</v>
      </c>
      <c r="C488" s="42" t="n">
        <f aca="false">C487+E$7*E$4-E$7*E$4*C487/E$8</f>
        <v>20000</v>
      </c>
      <c r="D488" s="43" t="n">
        <f aca="false">D487-E$7*E$4*D487/E$8</f>
        <v>1.48546972106749E-044</v>
      </c>
      <c r="E488" s="44" t="n">
        <f aca="false">+(D488/E$8)*100</f>
        <v>7.42734860533744E-047</v>
      </c>
      <c r="F488" s="53" t="n">
        <f aca="false">+E488/E487</f>
        <v>0.8</v>
      </c>
    </row>
    <row r="489" customFormat="false" ht="12.75" hidden="false" customHeight="false" outlineLevel="0" collapsed="false">
      <c r="B489" s="41" t="n">
        <f aca="false">B488+E$4</f>
        <v>4770</v>
      </c>
      <c r="C489" s="42" t="n">
        <f aca="false">C488+E$7*E$4-E$7*E$4*C488/E$8</f>
        <v>20000</v>
      </c>
      <c r="D489" s="43" t="n">
        <f aca="false">D488-E$7*E$4*D488/E$8</f>
        <v>1.18837577685399E-044</v>
      </c>
      <c r="E489" s="44" t="n">
        <f aca="false">+(D489/E$8)*100</f>
        <v>5.94187888426995E-047</v>
      </c>
      <c r="F489" s="53" t="n">
        <f aca="false">+E489/E488</f>
        <v>0.8</v>
      </c>
    </row>
    <row r="490" customFormat="false" ht="12.75" hidden="false" customHeight="false" outlineLevel="0" collapsed="false">
      <c r="B490" s="41" t="n">
        <f aca="false">B489+E$4</f>
        <v>4780</v>
      </c>
      <c r="C490" s="42" t="n">
        <f aca="false">C489+E$7*E$4-E$7*E$4*C489/E$8</f>
        <v>20000</v>
      </c>
      <c r="D490" s="43" t="n">
        <f aca="false">D489-E$7*E$4*D489/E$8</f>
        <v>9.50700621483192E-045</v>
      </c>
      <c r="E490" s="44" t="n">
        <f aca="false">+(D490/E$8)*100</f>
        <v>4.75350310741596E-047</v>
      </c>
      <c r="F490" s="53" t="n">
        <f aca="false">+E490/E489</f>
        <v>0.8</v>
      </c>
    </row>
    <row r="491" customFormat="false" ht="12.75" hidden="false" customHeight="false" outlineLevel="0" collapsed="false">
      <c r="B491" s="41" t="n">
        <f aca="false">B490+E$4</f>
        <v>4790</v>
      </c>
      <c r="C491" s="42" t="n">
        <f aca="false">C490+E$7*E$4-E$7*E$4*C490/E$8</f>
        <v>20000</v>
      </c>
      <c r="D491" s="43" t="n">
        <f aca="false">D490-E$7*E$4*D490/E$8</f>
        <v>7.60560497186553E-045</v>
      </c>
      <c r="E491" s="44" t="n">
        <f aca="false">+(D491/E$8)*100</f>
        <v>3.80280248593277E-047</v>
      </c>
      <c r="F491" s="53" t="n">
        <f aca="false">+E491/E490</f>
        <v>0.8</v>
      </c>
    </row>
    <row r="492" customFormat="false" ht="12.75" hidden="false" customHeight="false" outlineLevel="0" collapsed="false">
      <c r="B492" s="41" t="n">
        <f aca="false">B491+E$4</f>
        <v>4800</v>
      </c>
      <c r="C492" s="42" t="n">
        <f aca="false">C491+E$7*E$4-E$7*E$4*C491/E$8</f>
        <v>20000</v>
      </c>
      <c r="D492" s="43" t="n">
        <f aca="false">D491-E$7*E$4*D491/E$8</f>
        <v>6.08448397749243E-045</v>
      </c>
      <c r="E492" s="44" t="n">
        <f aca="false">+(D492/E$8)*100</f>
        <v>3.04224198874621E-047</v>
      </c>
      <c r="F492" s="53" t="n">
        <f aca="false">+E492/E491</f>
        <v>0.8</v>
      </c>
    </row>
    <row r="493" customFormat="false" ht="12.75" hidden="false" customHeight="false" outlineLevel="0" collapsed="false">
      <c r="B493" s="41" t="n">
        <f aca="false">B492+E$4</f>
        <v>4810</v>
      </c>
      <c r="C493" s="42" t="n">
        <f aca="false">C492+E$7*E$4-E$7*E$4*C492/E$8</f>
        <v>20000</v>
      </c>
      <c r="D493" s="43" t="n">
        <f aca="false">D492-E$7*E$4*D492/E$8</f>
        <v>4.86758718199394E-045</v>
      </c>
      <c r="E493" s="44" t="n">
        <f aca="false">+(D493/E$8)*100</f>
        <v>2.43379359099697E-047</v>
      </c>
      <c r="F493" s="53" t="n">
        <f aca="false">+E493/E492</f>
        <v>0.8</v>
      </c>
    </row>
    <row r="494" customFormat="false" ht="12.75" hidden="false" customHeight="false" outlineLevel="0" collapsed="false">
      <c r="B494" s="41" t="n">
        <f aca="false">B493+E$4</f>
        <v>4820</v>
      </c>
      <c r="C494" s="42" t="n">
        <f aca="false">C493+E$7*E$4-E$7*E$4*C493/E$8</f>
        <v>20000</v>
      </c>
      <c r="D494" s="43" t="n">
        <f aca="false">D493-E$7*E$4*D493/E$8</f>
        <v>3.89406974559515E-045</v>
      </c>
      <c r="E494" s="44" t="n">
        <f aca="false">+(D494/E$8)*100</f>
        <v>1.94703487279758E-047</v>
      </c>
      <c r="F494" s="53" t="n">
        <f aca="false">+E494/E493</f>
        <v>0.8</v>
      </c>
    </row>
    <row r="495" customFormat="false" ht="12.75" hidden="false" customHeight="false" outlineLevel="0" collapsed="false">
      <c r="B495" s="41" t="n">
        <f aca="false">B494+E$4</f>
        <v>4830</v>
      </c>
      <c r="C495" s="42" t="n">
        <f aca="false">C494+E$7*E$4-E$7*E$4*C494/E$8</f>
        <v>20000</v>
      </c>
      <c r="D495" s="43" t="n">
        <f aca="false">D494-E$7*E$4*D494/E$8</f>
        <v>3.11525579647612E-045</v>
      </c>
      <c r="E495" s="44" t="n">
        <f aca="false">+(D495/E$8)*100</f>
        <v>1.55762789823806E-047</v>
      </c>
      <c r="F495" s="53" t="n">
        <f aca="false">+E495/E494</f>
        <v>0.8</v>
      </c>
    </row>
    <row r="496" customFormat="false" ht="12.75" hidden="false" customHeight="false" outlineLevel="0" collapsed="false">
      <c r="B496" s="41" t="n">
        <f aca="false">B495+E$4</f>
        <v>4840</v>
      </c>
      <c r="C496" s="42" t="n">
        <f aca="false">C495+E$7*E$4-E$7*E$4*C495/E$8</f>
        <v>20000</v>
      </c>
      <c r="D496" s="43" t="n">
        <f aca="false">D495-E$7*E$4*D495/E$8</f>
        <v>2.4922046371809E-045</v>
      </c>
      <c r="E496" s="44" t="n">
        <f aca="false">+(D496/E$8)*100</f>
        <v>1.24610231859045E-047</v>
      </c>
      <c r="F496" s="53" t="n">
        <f aca="false">+E496/E495</f>
        <v>0.8</v>
      </c>
    </row>
    <row r="497" customFormat="false" ht="12.75" hidden="false" customHeight="false" outlineLevel="0" collapsed="false">
      <c r="B497" s="41" t="n">
        <f aca="false">B496+E$4</f>
        <v>4850</v>
      </c>
      <c r="C497" s="42" t="n">
        <f aca="false">C496+E$7*E$4-E$7*E$4*C496/E$8</f>
        <v>20000</v>
      </c>
      <c r="D497" s="43" t="n">
        <f aca="false">D496-E$7*E$4*D496/E$8</f>
        <v>1.99376370974472E-045</v>
      </c>
      <c r="E497" s="44" t="n">
        <f aca="false">+(D497/E$8)*100</f>
        <v>9.9688185487236E-048</v>
      </c>
      <c r="F497" s="53" t="n">
        <f aca="false">+E497/E496</f>
        <v>0.8</v>
      </c>
    </row>
    <row r="498" customFormat="false" ht="12.75" hidden="false" customHeight="false" outlineLevel="0" collapsed="false">
      <c r="B498" s="41" t="n">
        <f aca="false">B497+E$4</f>
        <v>4860</v>
      </c>
      <c r="C498" s="42" t="n">
        <f aca="false">C497+E$7*E$4-E$7*E$4*C497/E$8</f>
        <v>20000</v>
      </c>
      <c r="D498" s="43" t="n">
        <f aca="false">D497-E$7*E$4*D497/E$8</f>
        <v>1.59501096779578E-045</v>
      </c>
      <c r="E498" s="44" t="n">
        <f aca="false">+(D498/E$8)*100</f>
        <v>7.97505483897888E-048</v>
      </c>
      <c r="F498" s="53" t="n">
        <f aca="false">+E498/E497</f>
        <v>0.8</v>
      </c>
    </row>
    <row r="499" customFormat="false" ht="12.75" hidden="false" customHeight="false" outlineLevel="0" collapsed="false">
      <c r="B499" s="41" t="n">
        <f aca="false">B498+E$4</f>
        <v>4870</v>
      </c>
      <c r="C499" s="42" t="n">
        <f aca="false">C498+E$7*E$4-E$7*E$4*C498/E$8</f>
        <v>20000</v>
      </c>
      <c r="D499" s="43" t="n">
        <f aca="false">D498-E$7*E$4*D498/E$8</f>
        <v>1.27600877423662E-045</v>
      </c>
      <c r="E499" s="44" t="n">
        <f aca="false">+(D499/E$8)*100</f>
        <v>6.3800438711831E-048</v>
      </c>
      <c r="F499" s="53" t="n">
        <f aca="false">+E499/E498</f>
        <v>0.8</v>
      </c>
    </row>
    <row r="500" customFormat="false" ht="12.75" hidden="false" customHeight="false" outlineLevel="0" collapsed="false">
      <c r="B500" s="41" t="n">
        <f aca="false">B499+E$4</f>
        <v>4880</v>
      </c>
      <c r="C500" s="42" t="n">
        <f aca="false">C499+E$7*E$4-E$7*E$4*C499/E$8</f>
        <v>20000</v>
      </c>
      <c r="D500" s="43" t="n">
        <f aca="false">D499-E$7*E$4*D499/E$8</f>
        <v>1.0208070193893E-045</v>
      </c>
      <c r="E500" s="44" t="n">
        <f aca="false">+(D500/E$8)*100</f>
        <v>5.10403509694648E-048</v>
      </c>
      <c r="F500" s="53" t="n">
        <f aca="false">+E500/E499</f>
        <v>0.8</v>
      </c>
    </row>
    <row r="501" customFormat="false" ht="12.75" hidden="false" customHeight="false" outlineLevel="0" collapsed="false">
      <c r="B501" s="41" t="n">
        <f aca="false">B500+E$4</f>
        <v>4890</v>
      </c>
      <c r="C501" s="42" t="n">
        <f aca="false">C500+E$7*E$4-E$7*E$4*C500/E$8</f>
        <v>20000</v>
      </c>
      <c r="D501" s="43" t="n">
        <f aca="false">D500-E$7*E$4*D500/E$8</f>
        <v>8.16645615511437E-046</v>
      </c>
      <c r="E501" s="44" t="n">
        <f aca="false">+(D501/E$8)*100</f>
        <v>4.08322807755719E-048</v>
      </c>
      <c r="F501" s="53" t="n">
        <f aca="false">+E501/E500</f>
        <v>0.8</v>
      </c>
    </row>
    <row r="502" customFormat="false" ht="12.75" hidden="false" customHeight="false" outlineLevel="0" collapsed="false">
      <c r="B502" s="41" t="n">
        <f aca="false">B501+E$4</f>
        <v>4900</v>
      </c>
      <c r="C502" s="42" t="n">
        <f aca="false">C501+E$7*E$4-E$7*E$4*C501/E$8</f>
        <v>20000</v>
      </c>
      <c r="D502" s="43" t="n">
        <f aca="false">D501-E$7*E$4*D501/E$8</f>
        <v>6.5331649240915E-046</v>
      </c>
      <c r="E502" s="44" t="n">
        <f aca="false">+(D502/E$8)*100</f>
        <v>3.26658246204575E-048</v>
      </c>
      <c r="F502" s="53" t="n">
        <f aca="false">+E502/E501</f>
        <v>0.8</v>
      </c>
    </row>
    <row r="503" customFormat="false" ht="12.75" hidden="false" customHeight="false" outlineLevel="0" collapsed="false">
      <c r="B503" s="41" t="n">
        <f aca="false">B502+E$4</f>
        <v>4910</v>
      </c>
      <c r="C503" s="42" t="n">
        <f aca="false">C502+E$7*E$4-E$7*E$4*C502/E$8</f>
        <v>20000</v>
      </c>
      <c r="D503" s="43" t="n">
        <f aca="false">D502-E$7*E$4*D502/E$8</f>
        <v>5.2265319392732E-046</v>
      </c>
      <c r="E503" s="44" t="n">
        <f aca="false">+(D503/E$8)*100</f>
        <v>2.6132659696366E-048</v>
      </c>
      <c r="F503" s="53" t="n">
        <f aca="false">+E503/E502</f>
        <v>0.8</v>
      </c>
    </row>
    <row r="504" customFormat="false" ht="12.75" hidden="false" customHeight="false" outlineLevel="0" collapsed="false">
      <c r="B504" s="41" t="n">
        <f aca="false">B503+E$4</f>
        <v>4920</v>
      </c>
      <c r="C504" s="42" t="n">
        <f aca="false">C503+E$7*E$4-E$7*E$4*C503/E$8</f>
        <v>20000</v>
      </c>
      <c r="D504" s="43" t="n">
        <f aca="false">D503-E$7*E$4*D503/E$8</f>
        <v>4.18122555141856E-046</v>
      </c>
      <c r="E504" s="44" t="n">
        <f aca="false">+(D504/E$8)*100</f>
        <v>2.09061277570928E-048</v>
      </c>
      <c r="F504" s="53" t="n">
        <f aca="false">+E504/E503</f>
        <v>0.8</v>
      </c>
    </row>
    <row r="505" customFormat="false" ht="12.75" hidden="false" customHeight="false" outlineLevel="0" collapsed="false">
      <c r="B505" s="41" t="n">
        <f aca="false">B504+E$4</f>
        <v>4930</v>
      </c>
      <c r="C505" s="42" t="n">
        <f aca="false">C504+E$7*E$4-E$7*E$4*C504/E$8</f>
        <v>20000</v>
      </c>
      <c r="D505" s="43" t="n">
        <f aca="false">D504-E$7*E$4*D504/E$8</f>
        <v>3.34498044113485E-046</v>
      </c>
      <c r="E505" s="44" t="n">
        <f aca="false">+(D505/E$8)*100</f>
        <v>1.67249022056742E-048</v>
      </c>
      <c r="F505" s="53" t="n">
        <f aca="false">+E505/E504</f>
        <v>0.8</v>
      </c>
    </row>
    <row r="506" customFormat="false" ht="12.75" hidden="false" customHeight="false" outlineLevel="0" collapsed="false">
      <c r="B506" s="41" t="n">
        <f aca="false">B505+E$4</f>
        <v>4940</v>
      </c>
      <c r="C506" s="42" t="n">
        <f aca="false">C505+E$7*E$4-E$7*E$4*C505/E$8</f>
        <v>20000</v>
      </c>
      <c r="D506" s="43" t="n">
        <f aca="false">D505-E$7*E$4*D505/E$8</f>
        <v>2.67598435290788E-046</v>
      </c>
      <c r="E506" s="44" t="n">
        <f aca="false">+(D506/E$8)*100</f>
        <v>1.33799217645394E-048</v>
      </c>
      <c r="F506" s="53" t="n">
        <f aca="false">+E506/E505</f>
        <v>0.8</v>
      </c>
    </row>
    <row r="507" customFormat="false" ht="12.75" hidden="false" customHeight="false" outlineLevel="0" collapsed="false">
      <c r="B507" s="41" t="n">
        <f aca="false">B506+E$4</f>
        <v>4950</v>
      </c>
      <c r="C507" s="42" t="n">
        <f aca="false">C506+E$7*E$4-E$7*E$4*C506/E$8</f>
        <v>20000</v>
      </c>
      <c r="D507" s="43" t="n">
        <f aca="false">D506-E$7*E$4*D506/E$8</f>
        <v>2.1407874823263E-046</v>
      </c>
      <c r="E507" s="44" t="n">
        <f aca="false">+(D507/E$8)*100</f>
        <v>1.07039374116315E-048</v>
      </c>
      <c r="F507" s="53" t="n">
        <f aca="false">+E507/E506</f>
        <v>0.8</v>
      </c>
    </row>
    <row r="508" customFormat="false" ht="12.75" hidden="false" customHeight="false" outlineLevel="0" collapsed="false">
      <c r="B508" s="41" t="n">
        <f aca="false">B507+E$4</f>
        <v>4960</v>
      </c>
      <c r="C508" s="42" t="n">
        <f aca="false">C507+E$7*E$4-E$7*E$4*C507/E$8</f>
        <v>20000</v>
      </c>
      <c r="D508" s="43" t="n">
        <f aca="false">D507-E$7*E$4*D507/E$8</f>
        <v>1.71262998586104E-046</v>
      </c>
      <c r="E508" s="44" t="n">
        <f aca="false">+(D508/E$8)*100</f>
        <v>8.5631499293052E-049</v>
      </c>
      <c r="F508" s="53" t="n">
        <f aca="false">+E508/E507</f>
        <v>0.8</v>
      </c>
    </row>
    <row r="509" customFormat="false" ht="12.75" hidden="false" customHeight="false" outlineLevel="0" collapsed="false">
      <c r="B509" s="41" t="n">
        <f aca="false">B508+E$4</f>
        <v>4970</v>
      </c>
      <c r="C509" s="42" t="n">
        <f aca="false">C508+E$7*E$4-E$7*E$4*C508/E$8</f>
        <v>20000</v>
      </c>
      <c r="D509" s="43" t="n">
        <f aca="false">D508-E$7*E$4*D508/E$8</f>
        <v>1.37010398868883E-046</v>
      </c>
      <c r="E509" s="44" t="n">
        <f aca="false">+(D509/E$8)*100</f>
        <v>6.85051994344417E-049</v>
      </c>
      <c r="F509" s="53" t="n">
        <f aca="false">+E509/E508</f>
        <v>0.8</v>
      </c>
    </row>
    <row r="510" customFormat="false" ht="12.75" hidden="false" customHeight="false" outlineLevel="0" collapsed="false">
      <c r="B510" s="41" t="n">
        <f aca="false">B509+E$4</f>
        <v>4980</v>
      </c>
      <c r="C510" s="42" t="n">
        <f aca="false">C509+E$7*E$4-E$7*E$4*C509/E$8</f>
        <v>20000</v>
      </c>
      <c r="D510" s="43" t="n">
        <f aca="false">D509-E$7*E$4*D509/E$8</f>
        <v>1.09608319095107E-046</v>
      </c>
      <c r="E510" s="44" t="n">
        <f aca="false">+(D510/E$8)*100</f>
        <v>5.48041595475533E-049</v>
      </c>
      <c r="F510" s="53" t="n">
        <f aca="false">+E510/E509</f>
        <v>0.8</v>
      </c>
    </row>
    <row r="511" customFormat="false" ht="12.75" hidden="false" customHeight="false" outlineLevel="0" collapsed="false">
      <c r="B511" s="41" t="n">
        <f aca="false">B510+E$4</f>
        <v>4990</v>
      </c>
      <c r="C511" s="42" t="n">
        <f aca="false">C510+E$7*E$4-E$7*E$4*C510/E$8</f>
        <v>20000</v>
      </c>
      <c r="D511" s="43" t="n">
        <f aca="false">D510-E$7*E$4*D510/E$8</f>
        <v>8.76866552760853E-047</v>
      </c>
      <c r="E511" s="44" t="n">
        <f aca="false">+(D511/E$8)*100</f>
        <v>4.38433276380426E-049</v>
      </c>
      <c r="F511" s="53" t="n">
        <f aca="false">+E511/E510</f>
        <v>0.8</v>
      </c>
    </row>
    <row r="512" customFormat="false" ht="12.75" hidden="false" customHeight="false" outlineLevel="0" collapsed="false">
      <c r="B512" s="41" t="n">
        <f aca="false">B511+E$4</f>
        <v>5000</v>
      </c>
      <c r="C512" s="42" t="n">
        <f aca="false">C511+E$7*E$4-E$7*E$4*C511/E$8</f>
        <v>20000</v>
      </c>
      <c r="D512" s="43" t="n">
        <f aca="false">D511-E$7*E$4*D511/E$8</f>
        <v>7.01493242208682E-047</v>
      </c>
      <c r="E512" s="44" t="n">
        <f aca="false">+(D512/E$8)*100</f>
        <v>3.50746621104341E-049</v>
      </c>
      <c r="F512" s="53" t="n">
        <f aca="false">+E512/E511</f>
        <v>0.8</v>
      </c>
    </row>
    <row r="513" customFormat="false" ht="12.75" hidden="false" customHeight="false" outlineLevel="0" collapsed="false">
      <c r="B513" s="41" t="n">
        <f aca="false">B512+E$4</f>
        <v>5010</v>
      </c>
      <c r="C513" s="42" t="n">
        <f aca="false">C512+E$7*E$4-E$7*E$4*C512/E$8</f>
        <v>20000</v>
      </c>
      <c r="D513" s="43" t="n">
        <f aca="false">D512-E$7*E$4*D512/E$8</f>
        <v>5.61194593766946E-047</v>
      </c>
      <c r="E513" s="44" t="n">
        <f aca="false">+(D513/E$8)*100</f>
        <v>2.80597296883473E-049</v>
      </c>
      <c r="F513" s="53" t="n">
        <f aca="false">+E513/E512</f>
        <v>0.8</v>
      </c>
    </row>
    <row r="514" customFormat="false" ht="12.75" hidden="false" customHeight="false" outlineLevel="0" collapsed="false">
      <c r="B514" s="41" t="n">
        <f aca="false">B513+E$4</f>
        <v>5020</v>
      </c>
      <c r="C514" s="42" t="n">
        <f aca="false">C513+E$7*E$4-E$7*E$4*C513/E$8</f>
        <v>20000</v>
      </c>
      <c r="D514" s="43" t="n">
        <f aca="false">D513-E$7*E$4*D513/E$8</f>
        <v>4.48955675013557E-047</v>
      </c>
      <c r="E514" s="44" t="n">
        <f aca="false">+(D514/E$8)*100</f>
        <v>2.24477837506778E-049</v>
      </c>
      <c r="F514" s="53" t="n">
        <f aca="false">+E514/E513</f>
        <v>0.8</v>
      </c>
    </row>
    <row r="515" customFormat="false" ht="12.75" hidden="false" customHeight="false" outlineLevel="0" collapsed="false">
      <c r="B515" s="41" t="n">
        <f aca="false">B514+E$4</f>
        <v>5030</v>
      </c>
      <c r="C515" s="42" t="n">
        <f aca="false">C514+E$7*E$4-E$7*E$4*C514/E$8</f>
        <v>20000</v>
      </c>
      <c r="D515" s="43" t="n">
        <f aca="false">D514-E$7*E$4*D514/E$8</f>
        <v>3.59164540010845E-047</v>
      </c>
      <c r="E515" s="44" t="n">
        <f aca="false">+(D515/E$8)*100</f>
        <v>1.79582270005423E-049</v>
      </c>
      <c r="F515" s="53" t="n">
        <f aca="false">+E515/E514</f>
        <v>0.8</v>
      </c>
    </row>
    <row r="516" customFormat="false" ht="12.75" hidden="false" customHeight="false" outlineLevel="0" collapsed="false">
      <c r="B516" s="41" t="n">
        <f aca="false">B515+E$4</f>
        <v>5040</v>
      </c>
      <c r="C516" s="42" t="n">
        <f aca="false">C515+E$7*E$4-E$7*E$4*C515/E$8</f>
        <v>20000</v>
      </c>
      <c r="D516" s="43" t="n">
        <f aca="false">D515-E$7*E$4*D515/E$8</f>
        <v>2.87331632008676E-047</v>
      </c>
      <c r="E516" s="44" t="n">
        <f aca="false">+(D516/E$8)*100</f>
        <v>1.43665816004338E-049</v>
      </c>
      <c r="F516" s="53" t="n">
        <f aca="false">+E516/E515</f>
        <v>0.8</v>
      </c>
    </row>
    <row r="517" customFormat="false" ht="12.75" hidden="false" customHeight="false" outlineLevel="0" collapsed="false">
      <c r="B517" s="41" t="n">
        <f aca="false">B516+E$4</f>
        <v>5050</v>
      </c>
      <c r="C517" s="42" t="n">
        <f aca="false">C516+E$7*E$4-E$7*E$4*C516/E$8</f>
        <v>20000</v>
      </c>
      <c r="D517" s="43" t="n">
        <f aca="false">D516-E$7*E$4*D516/E$8</f>
        <v>2.29865305606941E-047</v>
      </c>
      <c r="E517" s="44" t="n">
        <f aca="false">+(D517/E$8)*100</f>
        <v>1.14932652803471E-049</v>
      </c>
      <c r="F517" s="53" t="n">
        <f aca="false">+E517/E516</f>
        <v>0.8</v>
      </c>
    </row>
    <row r="518" customFormat="false" ht="12.75" hidden="false" customHeight="false" outlineLevel="0" collapsed="false">
      <c r="B518" s="41" t="n">
        <f aca="false">B517+E$4</f>
        <v>5060</v>
      </c>
      <c r="C518" s="42" t="n">
        <f aca="false">C517+E$7*E$4-E$7*E$4*C517/E$8</f>
        <v>20000</v>
      </c>
      <c r="D518" s="43" t="n">
        <f aca="false">D517-E$7*E$4*D517/E$8</f>
        <v>1.83892244485553E-047</v>
      </c>
      <c r="E518" s="44" t="n">
        <f aca="false">+(D518/E$8)*100</f>
        <v>9.19461222427764E-050</v>
      </c>
      <c r="F518" s="53" t="n">
        <f aca="false">+E518/E517</f>
        <v>0.8</v>
      </c>
    </row>
    <row r="519" customFormat="false" ht="12.75" hidden="false" customHeight="false" outlineLevel="0" collapsed="false">
      <c r="B519" s="41" t="n">
        <f aca="false">B518+E$4</f>
        <v>5070</v>
      </c>
      <c r="C519" s="42" t="n">
        <f aca="false">C518+E$7*E$4-E$7*E$4*C518/E$8</f>
        <v>20000</v>
      </c>
      <c r="D519" s="43" t="n">
        <f aca="false">D518-E$7*E$4*D518/E$8</f>
        <v>1.47113795588442E-047</v>
      </c>
      <c r="E519" s="44" t="n">
        <f aca="false">+(D519/E$8)*100</f>
        <v>7.35568977942211E-050</v>
      </c>
      <c r="F519" s="53" t="n">
        <f aca="false">+E519/E518</f>
        <v>0.8</v>
      </c>
    </row>
    <row r="520" customFormat="false" ht="12.75" hidden="false" customHeight="false" outlineLevel="0" collapsed="false">
      <c r="B520" s="41" t="n">
        <f aca="false">B519+E$4</f>
        <v>5080</v>
      </c>
      <c r="C520" s="42" t="n">
        <f aca="false">C519+E$7*E$4-E$7*E$4*C519/E$8</f>
        <v>20000</v>
      </c>
      <c r="D520" s="43" t="n">
        <f aca="false">D519-E$7*E$4*D519/E$8</f>
        <v>1.17691036470754E-047</v>
      </c>
      <c r="E520" s="44" t="n">
        <f aca="false">+(D520/E$8)*100</f>
        <v>5.88455182353769E-050</v>
      </c>
      <c r="F520" s="53" t="n">
        <f aca="false">+E520/E519</f>
        <v>0.8</v>
      </c>
    </row>
    <row r="521" customFormat="false" ht="12.75" hidden="false" customHeight="false" outlineLevel="0" collapsed="false">
      <c r="B521" s="41" t="n">
        <f aca="false">B520+E$4</f>
        <v>5090</v>
      </c>
      <c r="C521" s="42" t="n">
        <f aca="false">C520+E$7*E$4-E$7*E$4*C520/E$8</f>
        <v>20000</v>
      </c>
      <c r="D521" s="43" t="n">
        <f aca="false">D520-E$7*E$4*D520/E$8</f>
        <v>9.4152829176603E-048</v>
      </c>
      <c r="E521" s="44" t="n">
        <f aca="false">+(D521/E$8)*100</f>
        <v>4.70764145883015E-050</v>
      </c>
      <c r="F521" s="53" t="n">
        <f aca="false">+E521/E520</f>
        <v>0.8</v>
      </c>
    </row>
    <row r="522" customFormat="false" ht="12.75" hidden="false" customHeight="false" outlineLevel="0" collapsed="false">
      <c r="B522" s="41" t="n">
        <f aca="false">B521+E$4</f>
        <v>5100</v>
      </c>
      <c r="C522" s="42" t="n">
        <f aca="false">C521+E$7*E$4-E$7*E$4*C521/E$8</f>
        <v>20000</v>
      </c>
      <c r="D522" s="43" t="n">
        <f aca="false">D521-E$7*E$4*D521/E$8</f>
        <v>7.53222633412824E-048</v>
      </c>
      <c r="E522" s="44" t="n">
        <f aca="false">+(D522/E$8)*100</f>
        <v>3.76611316706412E-050</v>
      </c>
      <c r="F522" s="53" t="n">
        <f aca="false">+E522/E521</f>
        <v>0.8</v>
      </c>
    </row>
    <row r="523" customFormat="false" ht="12.75" hidden="false" customHeight="false" outlineLevel="0" collapsed="false">
      <c r="B523" s="41" t="n">
        <f aca="false">B522+E$4</f>
        <v>5110</v>
      </c>
      <c r="C523" s="42" t="n">
        <f aca="false">C522+E$7*E$4-E$7*E$4*C522/E$8</f>
        <v>20000</v>
      </c>
      <c r="D523" s="43" t="n">
        <f aca="false">D522-E$7*E$4*D522/E$8</f>
        <v>6.0257810673026E-048</v>
      </c>
      <c r="E523" s="44" t="n">
        <f aca="false">+(D523/E$8)*100</f>
        <v>3.0128905336513E-050</v>
      </c>
      <c r="F523" s="53" t="n">
        <f aca="false">+E523/E522</f>
        <v>0.8</v>
      </c>
    </row>
    <row r="524" customFormat="false" ht="12.75" hidden="false" customHeight="false" outlineLevel="0" collapsed="false">
      <c r="B524" s="41" t="n">
        <f aca="false">B523+E$4</f>
        <v>5120</v>
      </c>
      <c r="C524" s="42" t="n">
        <f aca="false">C523+E$7*E$4-E$7*E$4*C523/E$8</f>
        <v>20000</v>
      </c>
      <c r="D524" s="43" t="n">
        <f aca="false">D523-E$7*E$4*D523/E$8</f>
        <v>4.82062485384208E-048</v>
      </c>
      <c r="E524" s="44" t="n">
        <f aca="false">+(D524/E$8)*100</f>
        <v>2.41031242692104E-050</v>
      </c>
      <c r="F524" s="53" t="n">
        <f aca="false">+E524/E523</f>
        <v>0.8</v>
      </c>
    </row>
    <row r="525" customFormat="false" ht="12.75" hidden="false" customHeight="false" outlineLevel="0" collapsed="false">
      <c r="B525" s="41" t="n">
        <f aca="false">B524+E$4</f>
        <v>5130</v>
      </c>
      <c r="C525" s="42" t="n">
        <f aca="false">C524+E$7*E$4-E$7*E$4*C524/E$8</f>
        <v>20000</v>
      </c>
      <c r="D525" s="43" t="n">
        <f aca="false">D524-E$7*E$4*D524/E$8</f>
        <v>3.85649988307366E-048</v>
      </c>
      <c r="E525" s="44" t="n">
        <f aca="false">+(D525/E$8)*100</f>
        <v>1.92824994153683E-050</v>
      </c>
      <c r="F525" s="53" t="n">
        <f aca="false">+E525/E524</f>
        <v>0.8</v>
      </c>
    </row>
    <row r="526" customFormat="false" ht="12.75" hidden="false" customHeight="false" outlineLevel="0" collapsed="false">
      <c r="B526" s="41" t="n">
        <f aca="false">B525+E$4</f>
        <v>5140</v>
      </c>
      <c r="C526" s="42" t="n">
        <f aca="false">C525+E$7*E$4-E$7*E$4*C525/E$8</f>
        <v>20000</v>
      </c>
      <c r="D526" s="43" t="n">
        <f aca="false">D525-E$7*E$4*D525/E$8</f>
        <v>3.08519990645893E-048</v>
      </c>
      <c r="E526" s="44" t="n">
        <f aca="false">+(D526/E$8)*100</f>
        <v>1.54259995322946E-050</v>
      </c>
      <c r="F526" s="53" t="n">
        <f aca="false">+E526/E525</f>
        <v>0.8</v>
      </c>
    </row>
    <row r="527" customFormat="false" ht="12.75" hidden="false" customHeight="false" outlineLevel="0" collapsed="false">
      <c r="B527" s="41" t="n">
        <f aca="false">B526+E$4</f>
        <v>5150</v>
      </c>
      <c r="C527" s="42" t="n">
        <f aca="false">C526+E$7*E$4-E$7*E$4*C526/E$8</f>
        <v>20000</v>
      </c>
      <c r="D527" s="43" t="n">
        <f aca="false">D526-E$7*E$4*D526/E$8</f>
        <v>2.46815992516714E-048</v>
      </c>
      <c r="E527" s="44" t="n">
        <f aca="false">+(D527/E$8)*100</f>
        <v>1.23407996258357E-050</v>
      </c>
      <c r="F527" s="53" t="n">
        <f aca="false">+E527/E526</f>
        <v>0.8</v>
      </c>
    </row>
    <row r="528" customFormat="false" ht="12.75" hidden="false" customHeight="false" outlineLevel="0" collapsed="false">
      <c r="B528" s="41" t="n">
        <f aca="false">B527+E$4</f>
        <v>5160</v>
      </c>
      <c r="C528" s="42" t="n">
        <f aca="false">C527+E$7*E$4-E$7*E$4*C527/E$8</f>
        <v>20000</v>
      </c>
      <c r="D528" s="43" t="n">
        <f aca="false">D527-E$7*E$4*D527/E$8</f>
        <v>1.97452794013371E-048</v>
      </c>
      <c r="E528" s="44" t="n">
        <f aca="false">+(D528/E$8)*100</f>
        <v>9.87263970066857E-051</v>
      </c>
      <c r="F528" s="53" t="n">
        <f aca="false">+E528/E527</f>
        <v>0.8</v>
      </c>
    </row>
    <row r="529" customFormat="false" ht="12.75" hidden="false" customHeight="false" outlineLevel="0" collapsed="false">
      <c r="B529" s="41" t="n">
        <f aca="false">B528+E$4</f>
        <v>5170</v>
      </c>
      <c r="C529" s="42" t="n">
        <f aca="false">C528+E$7*E$4-E$7*E$4*C528/E$8</f>
        <v>20000</v>
      </c>
      <c r="D529" s="43" t="n">
        <f aca="false">D528-E$7*E$4*D528/E$8</f>
        <v>1.57962235210697E-048</v>
      </c>
      <c r="E529" s="44" t="n">
        <f aca="false">+(D529/E$8)*100</f>
        <v>7.89811176053486E-051</v>
      </c>
      <c r="F529" s="53" t="n">
        <f aca="false">+E529/E528</f>
        <v>0.8</v>
      </c>
    </row>
    <row r="530" customFormat="false" ht="12.75" hidden="false" customHeight="false" outlineLevel="0" collapsed="false">
      <c r="B530" s="41" t="n">
        <f aca="false">B529+E$4</f>
        <v>5180</v>
      </c>
      <c r="C530" s="42" t="n">
        <f aca="false">C529+E$7*E$4-E$7*E$4*C529/E$8</f>
        <v>20000</v>
      </c>
      <c r="D530" s="43" t="n">
        <f aca="false">D529-E$7*E$4*D529/E$8</f>
        <v>1.26369788168558E-048</v>
      </c>
      <c r="E530" s="44" t="n">
        <f aca="false">+(D530/E$8)*100</f>
        <v>6.31848940842789E-051</v>
      </c>
      <c r="F530" s="53" t="n">
        <f aca="false">+E530/E529</f>
        <v>0.8</v>
      </c>
    </row>
    <row r="531" customFormat="false" ht="12.75" hidden="false" customHeight="false" outlineLevel="0" collapsed="false">
      <c r="B531" s="41" t="n">
        <f aca="false">B530+E$4</f>
        <v>5190</v>
      </c>
      <c r="C531" s="42" t="n">
        <f aca="false">C530+E$7*E$4-E$7*E$4*C530/E$8</f>
        <v>20000</v>
      </c>
      <c r="D531" s="43" t="n">
        <f aca="false">D530-E$7*E$4*D530/E$8</f>
        <v>1.01095830534846E-048</v>
      </c>
      <c r="E531" s="44" t="n">
        <f aca="false">+(D531/E$8)*100</f>
        <v>5.05479152674231E-051</v>
      </c>
      <c r="F531" s="53" t="n">
        <f aca="false">+E531/E530</f>
        <v>0.8</v>
      </c>
    </row>
    <row r="532" customFormat="false" ht="12.75" hidden="false" customHeight="false" outlineLevel="0" collapsed="false">
      <c r="B532" s="41" t="n">
        <f aca="false">B531+E$4</f>
        <v>5200</v>
      </c>
      <c r="C532" s="42" t="n">
        <f aca="false">C531+E$7*E$4-E$7*E$4*C531/E$8</f>
        <v>20000</v>
      </c>
      <c r="D532" s="43" t="n">
        <f aca="false">D531-E$7*E$4*D531/E$8</f>
        <v>8.08766644278769E-049</v>
      </c>
      <c r="E532" s="44" t="n">
        <f aca="false">+(D532/E$8)*100</f>
        <v>4.04383322139385E-051</v>
      </c>
      <c r="F532" s="53" t="n">
        <f aca="false">+E532/E531</f>
        <v>0.8</v>
      </c>
    </row>
    <row r="533" customFormat="false" ht="12.75" hidden="false" customHeight="false" outlineLevel="0" collapsed="false">
      <c r="B533" s="41" t="n">
        <f aca="false">B532+E$4</f>
        <v>5210</v>
      </c>
      <c r="C533" s="42" t="n">
        <f aca="false">C532+E$7*E$4-E$7*E$4*C532/E$8</f>
        <v>20000</v>
      </c>
      <c r="D533" s="43" t="n">
        <f aca="false">D532-E$7*E$4*D532/E$8</f>
        <v>6.47013315423015E-049</v>
      </c>
      <c r="E533" s="44" t="n">
        <f aca="false">+(D533/E$8)*100</f>
        <v>3.23506657711508E-051</v>
      </c>
      <c r="F533" s="53" t="n">
        <f aca="false">+E533/E532</f>
        <v>0.8</v>
      </c>
    </row>
    <row r="534" customFormat="false" ht="12.75" hidden="false" customHeight="false" outlineLevel="0" collapsed="false">
      <c r="B534" s="41" t="n">
        <f aca="false">B533+E$4</f>
        <v>5220</v>
      </c>
      <c r="C534" s="42" t="n">
        <f aca="false">C533+E$7*E$4-E$7*E$4*C533/E$8</f>
        <v>20000</v>
      </c>
      <c r="D534" s="43" t="n">
        <f aca="false">D533-E$7*E$4*D533/E$8</f>
        <v>5.17610652338412E-049</v>
      </c>
      <c r="E534" s="44" t="n">
        <f aca="false">+(D534/E$8)*100</f>
        <v>2.58805326169206E-051</v>
      </c>
      <c r="F534" s="53" t="n">
        <f aca="false">+E534/E533</f>
        <v>0.8</v>
      </c>
    </row>
    <row r="535" customFormat="false" ht="12.75" hidden="false" customHeight="false" outlineLevel="0" collapsed="false">
      <c r="B535" s="41" t="n">
        <f aca="false">B534+E$4</f>
        <v>5230</v>
      </c>
      <c r="C535" s="42" t="n">
        <f aca="false">C534+E$7*E$4-E$7*E$4*C534/E$8</f>
        <v>20000</v>
      </c>
      <c r="D535" s="43" t="n">
        <f aca="false">D534-E$7*E$4*D534/E$8</f>
        <v>4.1408852187073E-049</v>
      </c>
      <c r="E535" s="44" t="n">
        <f aca="false">+(D535/E$8)*100</f>
        <v>2.07044260935365E-051</v>
      </c>
      <c r="F535" s="53" t="n">
        <f aca="false">+E535/E534</f>
        <v>0.8</v>
      </c>
    </row>
    <row r="536" customFormat="false" ht="12.75" hidden="false" customHeight="false" outlineLevel="0" collapsed="false">
      <c r="B536" s="41" t="n">
        <f aca="false">B535+E$4</f>
        <v>5240</v>
      </c>
      <c r="C536" s="42" t="n">
        <f aca="false">C535+E$7*E$4-E$7*E$4*C535/E$8</f>
        <v>20000</v>
      </c>
      <c r="D536" s="43" t="n">
        <f aca="false">D535-E$7*E$4*D535/E$8</f>
        <v>3.31270817496584E-049</v>
      </c>
      <c r="E536" s="44" t="n">
        <f aca="false">+(D536/E$8)*100</f>
        <v>1.65635408748292E-051</v>
      </c>
      <c r="F536" s="53" t="n">
        <f aca="false">+E536/E535</f>
        <v>0.8</v>
      </c>
    </row>
    <row r="537" customFormat="false" ht="12.75" hidden="false" customHeight="false" outlineLevel="0" collapsed="false">
      <c r="B537" s="41" t="n">
        <f aca="false">B536+E$4</f>
        <v>5250</v>
      </c>
      <c r="C537" s="42" t="n">
        <f aca="false">C536+E$7*E$4-E$7*E$4*C536/E$8</f>
        <v>20000</v>
      </c>
      <c r="D537" s="43" t="n">
        <f aca="false">D536-E$7*E$4*D536/E$8</f>
        <v>2.65016653997267E-049</v>
      </c>
      <c r="E537" s="44" t="n">
        <f aca="false">+(D537/E$8)*100</f>
        <v>1.32508326998634E-051</v>
      </c>
      <c r="F537" s="53" t="n">
        <f aca="false">+E537/E536</f>
        <v>0.8</v>
      </c>
    </row>
    <row r="538" customFormat="false" ht="12.75" hidden="false" customHeight="false" outlineLevel="0" collapsed="false">
      <c r="B538" s="41" t="n">
        <f aca="false">B537+E$4</f>
        <v>5260</v>
      </c>
      <c r="C538" s="42" t="n">
        <f aca="false">C537+E$7*E$4-E$7*E$4*C537/E$8</f>
        <v>20000</v>
      </c>
      <c r="D538" s="43" t="n">
        <f aca="false">D537-E$7*E$4*D537/E$8</f>
        <v>2.12013323197814E-049</v>
      </c>
      <c r="E538" s="44" t="n">
        <f aca="false">+(D538/E$8)*100</f>
        <v>1.06006661598907E-051</v>
      </c>
      <c r="F538" s="53" t="n">
        <f aca="false">+E538/E537</f>
        <v>0.8</v>
      </c>
    </row>
    <row r="539" customFormat="false" ht="12.75" hidden="false" customHeight="false" outlineLevel="0" collapsed="false">
      <c r="B539" s="41" t="n">
        <f aca="false">B538+E$4</f>
        <v>5270</v>
      </c>
      <c r="C539" s="42" t="n">
        <f aca="false">C538+E$7*E$4-E$7*E$4*C538/E$8</f>
        <v>20000</v>
      </c>
      <c r="D539" s="43" t="n">
        <f aca="false">D538-E$7*E$4*D538/E$8</f>
        <v>1.69610658558251E-049</v>
      </c>
      <c r="E539" s="44" t="n">
        <f aca="false">+(D539/E$8)*100</f>
        <v>8.48053292791255E-052</v>
      </c>
      <c r="F539" s="53" t="n">
        <f aca="false">+E539/E538</f>
        <v>0.8</v>
      </c>
    </row>
    <row r="540" customFormat="false" ht="12.75" hidden="false" customHeight="false" outlineLevel="0" collapsed="false">
      <c r="B540" s="41" t="n">
        <f aca="false">B539+E$4</f>
        <v>5280</v>
      </c>
      <c r="C540" s="42" t="n">
        <f aca="false">C539+E$7*E$4-E$7*E$4*C539/E$8</f>
        <v>20000</v>
      </c>
      <c r="D540" s="43" t="n">
        <f aca="false">D539-E$7*E$4*D539/E$8</f>
        <v>1.35688526846601E-049</v>
      </c>
      <c r="E540" s="44" t="n">
        <f aca="false">+(D540/E$8)*100</f>
        <v>6.78442634233004E-052</v>
      </c>
      <c r="F540" s="53" t="n">
        <f aca="false">+E540/E539</f>
        <v>0.8</v>
      </c>
    </row>
    <row r="541" customFormat="false" ht="12.75" hidden="false" customHeight="false" outlineLevel="0" collapsed="false">
      <c r="B541" s="41" t="n">
        <f aca="false">B540+E$4</f>
        <v>5290</v>
      </c>
      <c r="C541" s="42" t="n">
        <f aca="false">C540+E$7*E$4-E$7*E$4*C540/E$8</f>
        <v>20000</v>
      </c>
      <c r="D541" s="43" t="n">
        <f aca="false">D540-E$7*E$4*D540/E$8</f>
        <v>1.08550821477281E-049</v>
      </c>
      <c r="E541" s="44" t="n">
        <f aca="false">+(D541/E$8)*100</f>
        <v>5.42754107386403E-052</v>
      </c>
      <c r="F541" s="53" t="n">
        <f aca="false">+E541/E540</f>
        <v>0.8</v>
      </c>
    </row>
    <row r="542" customFormat="false" ht="12.75" hidden="false" customHeight="false" outlineLevel="0" collapsed="false">
      <c r="B542" s="41" t="n">
        <f aca="false">B541+E$4</f>
        <v>5300</v>
      </c>
      <c r="C542" s="42" t="n">
        <f aca="false">C541+E$7*E$4-E$7*E$4*C541/E$8</f>
        <v>20000</v>
      </c>
      <c r="D542" s="43" t="n">
        <f aca="false">D541-E$7*E$4*D541/E$8</f>
        <v>8.68406571818245E-050</v>
      </c>
      <c r="E542" s="44" t="n">
        <f aca="false">+(D542/E$8)*100</f>
        <v>4.34203285909122E-052</v>
      </c>
      <c r="F542" s="53" t="n">
        <f aca="false">+E542/E541</f>
        <v>0.8</v>
      </c>
    </row>
    <row r="543" customFormat="false" ht="12.75" hidden="false" customHeight="false" outlineLevel="0" collapsed="false">
      <c r="B543" s="41" t="n">
        <f aca="false">B542+E$4</f>
        <v>5310</v>
      </c>
      <c r="C543" s="42" t="n">
        <f aca="false">C542+E$7*E$4-E$7*E$4*C542/E$8</f>
        <v>20000</v>
      </c>
      <c r="D543" s="43" t="n">
        <f aca="false">D542-E$7*E$4*D542/E$8</f>
        <v>6.94725257454596E-050</v>
      </c>
      <c r="E543" s="44" t="n">
        <f aca="false">+(D543/E$8)*100</f>
        <v>3.47362628727298E-052</v>
      </c>
      <c r="F543" s="53" t="n">
        <f aca="false">+E543/E542</f>
        <v>0.8</v>
      </c>
    </row>
    <row r="544" customFormat="false" ht="12.75" hidden="false" customHeight="false" outlineLevel="0" collapsed="false">
      <c r="B544" s="41" t="n">
        <f aca="false">B543+E$4</f>
        <v>5320</v>
      </c>
      <c r="C544" s="42" t="n">
        <f aca="false">C543+E$7*E$4-E$7*E$4*C543/E$8</f>
        <v>20000</v>
      </c>
      <c r="D544" s="43" t="n">
        <f aca="false">D543-E$7*E$4*D543/E$8</f>
        <v>5.55780205963677E-050</v>
      </c>
      <c r="E544" s="44" t="n">
        <f aca="false">+(D544/E$8)*100</f>
        <v>2.77890102981838E-052</v>
      </c>
      <c r="F544" s="53" t="n">
        <f aca="false">+E544/E543</f>
        <v>0.8</v>
      </c>
    </row>
    <row r="545" customFormat="false" ht="12.75" hidden="false" customHeight="false" outlineLevel="0" collapsed="false">
      <c r="B545" s="41" t="n">
        <f aca="false">B544+E$4</f>
        <v>5330</v>
      </c>
      <c r="C545" s="42" t="n">
        <f aca="false">C544+E$7*E$4-E$7*E$4*C544/E$8</f>
        <v>20000</v>
      </c>
      <c r="D545" s="43" t="n">
        <f aca="false">D544-E$7*E$4*D544/E$8</f>
        <v>4.44624164770941E-050</v>
      </c>
      <c r="E545" s="44" t="n">
        <f aca="false">+(D545/E$8)*100</f>
        <v>2.22312082385471E-052</v>
      </c>
      <c r="F545" s="53" t="n">
        <f aca="false">+E545/E544</f>
        <v>0.8</v>
      </c>
    </row>
    <row r="546" customFormat="false" ht="12.75" hidden="false" customHeight="false" outlineLevel="0" collapsed="false">
      <c r="B546" s="41" t="n">
        <f aca="false">B545+E$4</f>
        <v>5340</v>
      </c>
      <c r="C546" s="42" t="n">
        <f aca="false">C545+E$7*E$4-E$7*E$4*C545/E$8</f>
        <v>20000</v>
      </c>
      <c r="D546" s="43" t="n">
        <f aca="false">D545-E$7*E$4*D545/E$8</f>
        <v>3.55699331816753E-050</v>
      </c>
      <c r="E546" s="44" t="n">
        <f aca="false">+(D546/E$8)*100</f>
        <v>1.77849665908377E-052</v>
      </c>
      <c r="F546" s="53" t="n">
        <f aca="false">+E546/E545</f>
        <v>0.8</v>
      </c>
    </row>
    <row r="547" customFormat="false" ht="12.75" hidden="false" customHeight="false" outlineLevel="0" collapsed="false">
      <c r="B547" s="41" t="n">
        <f aca="false">B546+E$4</f>
        <v>5350</v>
      </c>
      <c r="C547" s="42" t="n">
        <f aca="false">C546+E$7*E$4-E$7*E$4*C546/E$8</f>
        <v>20000</v>
      </c>
      <c r="D547" s="43" t="n">
        <f aca="false">D546-E$7*E$4*D546/E$8</f>
        <v>2.84559465453402E-050</v>
      </c>
      <c r="E547" s="44" t="n">
        <f aca="false">+(D547/E$8)*100</f>
        <v>1.42279732726701E-052</v>
      </c>
      <c r="F547" s="53" t="n">
        <f aca="false">+E547/E546</f>
        <v>0.8</v>
      </c>
    </row>
    <row r="548" customFormat="false" ht="12.75" hidden="false" customHeight="false" outlineLevel="0" collapsed="false">
      <c r="B548" s="41" t="n">
        <f aca="false">B547+E$4</f>
        <v>5360</v>
      </c>
      <c r="C548" s="42" t="n">
        <f aca="false">C547+E$7*E$4-E$7*E$4*C547/E$8</f>
        <v>20000</v>
      </c>
      <c r="D548" s="43" t="n">
        <f aca="false">D547-E$7*E$4*D547/E$8</f>
        <v>2.27647572362722E-050</v>
      </c>
      <c r="E548" s="44" t="n">
        <f aca="false">+(D548/E$8)*100</f>
        <v>1.13823786181361E-052</v>
      </c>
      <c r="F548" s="53" t="n">
        <f aca="false">+E548/E547</f>
        <v>0.8</v>
      </c>
    </row>
    <row r="549" customFormat="false" ht="12.75" hidden="false" customHeight="false" outlineLevel="0" collapsed="false">
      <c r="B549" s="41" t="n">
        <f aca="false">B548+E$4</f>
        <v>5370</v>
      </c>
      <c r="C549" s="42" t="n">
        <f aca="false">C548+E$7*E$4-E$7*E$4*C548/E$8</f>
        <v>20000</v>
      </c>
      <c r="D549" s="43" t="n">
        <f aca="false">D548-E$7*E$4*D548/E$8</f>
        <v>1.82118057890178E-050</v>
      </c>
      <c r="E549" s="44" t="n">
        <f aca="false">+(D549/E$8)*100</f>
        <v>9.10590289450888E-053</v>
      </c>
      <c r="F549" s="53" t="n">
        <f aca="false">+E549/E548</f>
        <v>0.8</v>
      </c>
    </row>
    <row r="550" customFormat="false" ht="12.75" hidden="false" customHeight="false" outlineLevel="0" collapsed="false">
      <c r="B550" s="41" t="n">
        <f aca="false">B549+E$4</f>
        <v>5380</v>
      </c>
      <c r="C550" s="42" t="n">
        <f aca="false">C549+E$7*E$4-E$7*E$4*C549/E$8</f>
        <v>20000</v>
      </c>
      <c r="D550" s="43" t="n">
        <f aca="false">D549-E$7*E$4*D549/E$8</f>
        <v>1.45694446312142E-050</v>
      </c>
      <c r="E550" s="44" t="n">
        <f aca="false">+(D550/E$8)*100</f>
        <v>7.2847223156071E-053</v>
      </c>
      <c r="F550" s="53" t="n">
        <f aca="false">+E550/E549</f>
        <v>0.8</v>
      </c>
    </row>
    <row r="551" customFormat="false" ht="12.75" hidden="false" customHeight="false" outlineLevel="0" collapsed="false">
      <c r="B551" s="41" t="n">
        <f aca="false">B550+E$4</f>
        <v>5390</v>
      </c>
      <c r="C551" s="42" t="n">
        <f aca="false">C550+E$7*E$4-E$7*E$4*C550/E$8</f>
        <v>20000</v>
      </c>
      <c r="D551" s="43" t="n">
        <f aca="false">D550-E$7*E$4*D550/E$8</f>
        <v>1.16555557049714E-050</v>
      </c>
      <c r="E551" s="44" t="n">
        <f aca="false">+(D551/E$8)*100</f>
        <v>5.82777785248568E-053</v>
      </c>
      <c r="F551" s="53" t="n">
        <f aca="false">+E551/E550</f>
        <v>0.8</v>
      </c>
    </row>
    <row r="552" customFormat="false" ht="12.75" hidden="false" customHeight="false" outlineLevel="0" collapsed="false">
      <c r="B552" s="41" t="n">
        <f aca="false">B551+E$4</f>
        <v>5400</v>
      </c>
      <c r="C552" s="42" t="n">
        <f aca="false">C551+E$7*E$4-E$7*E$4*C551/E$8</f>
        <v>20000</v>
      </c>
      <c r="D552" s="43" t="n">
        <f aca="false">D551-E$7*E$4*D551/E$8</f>
        <v>9.32444456397709E-051</v>
      </c>
      <c r="E552" s="44" t="n">
        <f aca="false">+(D552/E$8)*100</f>
        <v>4.66222228198855E-053</v>
      </c>
      <c r="F552" s="53" t="n">
        <f aca="false">+E552/E551</f>
        <v>0.8</v>
      </c>
    </row>
    <row r="553" customFormat="false" ht="12.75" hidden="false" customHeight="false" outlineLevel="0" collapsed="false">
      <c r="B553" s="41" t="n">
        <f aca="false">B552+E$4</f>
        <v>5410</v>
      </c>
      <c r="C553" s="42" t="n">
        <f aca="false">C552+E$7*E$4-E$7*E$4*C552/E$8</f>
        <v>20000</v>
      </c>
      <c r="D553" s="43" t="n">
        <f aca="false">D552-E$7*E$4*D552/E$8</f>
        <v>7.45955565118167E-051</v>
      </c>
      <c r="E553" s="44" t="n">
        <f aca="false">+(D553/E$8)*100</f>
        <v>3.72977782559084E-053</v>
      </c>
      <c r="F553" s="53" t="n">
        <f aca="false">+E553/E552</f>
        <v>0.8</v>
      </c>
    </row>
    <row r="554" customFormat="false" ht="12.75" hidden="false" customHeight="false" outlineLevel="0" collapsed="false">
      <c r="B554" s="41" t="n">
        <f aca="false">B553+E$4</f>
        <v>5420</v>
      </c>
      <c r="C554" s="42" t="n">
        <f aca="false">C553+E$7*E$4-E$7*E$4*C553/E$8</f>
        <v>20000</v>
      </c>
      <c r="D554" s="43" t="n">
        <f aca="false">D553-E$7*E$4*D553/E$8</f>
        <v>5.96764452094534E-051</v>
      </c>
      <c r="E554" s="44" t="n">
        <f aca="false">+(D554/E$8)*100</f>
        <v>2.98382226047267E-053</v>
      </c>
      <c r="F554" s="53" t="n">
        <f aca="false">+E554/E553</f>
        <v>0.8</v>
      </c>
    </row>
    <row r="555" customFormat="false" ht="12.75" hidden="false" customHeight="false" outlineLevel="0" collapsed="false">
      <c r="B555" s="41" t="n">
        <f aca="false">B554+E$4</f>
        <v>5430</v>
      </c>
      <c r="C555" s="42" t="n">
        <f aca="false">C554+E$7*E$4-E$7*E$4*C554/E$8</f>
        <v>20000</v>
      </c>
      <c r="D555" s="43" t="n">
        <f aca="false">D554-E$7*E$4*D554/E$8</f>
        <v>4.77411561675627E-051</v>
      </c>
      <c r="E555" s="44" t="n">
        <f aca="false">+(D555/E$8)*100</f>
        <v>2.38705780837814E-053</v>
      </c>
      <c r="F555" s="53" t="n">
        <f aca="false">+E555/E554</f>
        <v>0.8</v>
      </c>
    </row>
    <row r="556" customFormat="false" ht="12.75" hidden="false" customHeight="false" outlineLevel="0" collapsed="false">
      <c r="B556" s="41" t="n">
        <f aca="false">B555+E$4</f>
        <v>5440</v>
      </c>
      <c r="C556" s="42" t="n">
        <f aca="false">C555+E$7*E$4-E$7*E$4*C555/E$8</f>
        <v>20000</v>
      </c>
      <c r="D556" s="43" t="n">
        <f aca="false">D555-E$7*E$4*D555/E$8</f>
        <v>3.81929249340502E-051</v>
      </c>
      <c r="E556" s="44" t="n">
        <f aca="false">+(D556/E$8)*100</f>
        <v>1.90964624670251E-053</v>
      </c>
      <c r="F556" s="53" t="n">
        <f aca="false">+E556/E555</f>
        <v>0.8</v>
      </c>
    </row>
    <row r="557" customFormat="false" ht="12.75" hidden="false" customHeight="false" outlineLevel="0" collapsed="false">
      <c r="B557" s="41" t="n">
        <f aca="false">B556+E$4</f>
        <v>5450</v>
      </c>
      <c r="C557" s="42" t="n">
        <f aca="false">C556+E$7*E$4-E$7*E$4*C556/E$8</f>
        <v>20000</v>
      </c>
      <c r="D557" s="43" t="n">
        <f aca="false">D556-E$7*E$4*D556/E$8</f>
        <v>3.05543399472401E-051</v>
      </c>
      <c r="E557" s="44" t="n">
        <f aca="false">+(D557/E$8)*100</f>
        <v>1.52771699736201E-053</v>
      </c>
      <c r="F557" s="53" t="n">
        <f aca="false">+E557/E556</f>
        <v>0.8</v>
      </c>
    </row>
    <row r="558" customFormat="false" ht="12.75" hidden="false" customHeight="false" outlineLevel="0" collapsed="false">
      <c r="B558" s="41" t="n">
        <f aca="false">B557+E$4</f>
        <v>5460</v>
      </c>
      <c r="C558" s="42" t="n">
        <f aca="false">C557+E$7*E$4-E$7*E$4*C557/E$8</f>
        <v>20000</v>
      </c>
      <c r="D558" s="43" t="n">
        <f aca="false">D557-E$7*E$4*D557/E$8</f>
        <v>2.44434719577921E-051</v>
      </c>
      <c r="E558" s="44" t="n">
        <f aca="false">+(D558/E$8)*100</f>
        <v>1.22217359788961E-053</v>
      </c>
      <c r="F558" s="53" t="n">
        <f aca="false">+E558/E557</f>
        <v>0.8</v>
      </c>
    </row>
    <row r="559" customFormat="false" ht="12.75" hidden="false" customHeight="false" outlineLevel="0" collapsed="false">
      <c r="B559" s="41" t="n">
        <f aca="false">B558+E$4</f>
        <v>5470</v>
      </c>
      <c r="C559" s="42" t="n">
        <f aca="false">C558+E$7*E$4-E$7*E$4*C558/E$8</f>
        <v>20000</v>
      </c>
      <c r="D559" s="43" t="n">
        <f aca="false">D558-E$7*E$4*D558/E$8</f>
        <v>1.95547775662337E-051</v>
      </c>
      <c r="E559" s="44" t="n">
        <f aca="false">+(D559/E$8)*100</f>
        <v>9.77738878311684E-054</v>
      </c>
      <c r="F559" s="53" t="n">
        <f aca="false">+E559/E558</f>
        <v>0.8</v>
      </c>
    </row>
    <row r="560" customFormat="false" ht="12.75" hidden="false" customHeight="false" outlineLevel="0" collapsed="false">
      <c r="B560" s="41" t="n">
        <f aca="false">B559+E$4</f>
        <v>5480</v>
      </c>
      <c r="C560" s="42" t="n">
        <f aca="false">C559+E$7*E$4-E$7*E$4*C559/E$8</f>
        <v>20000</v>
      </c>
      <c r="D560" s="43" t="n">
        <f aca="false">D559-E$7*E$4*D559/E$8</f>
        <v>1.56438220529869E-051</v>
      </c>
      <c r="E560" s="44" t="n">
        <f aca="false">+(D560/E$8)*100</f>
        <v>7.82191102649347E-054</v>
      </c>
      <c r="F560" s="53" t="n">
        <f aca="false">+E560/E559</f>
        <v>0.8</v>
      </c>
    </row>
    <row r="561" customFormat="false" ht="12.75" hidden="false" customHeight="false" outlineLevel="0" collapsed="false">
      <c r="B561" s="41" t="n">
        <f aca="false">B560+E$4</f>
        <v>5490</v>
      </c>
      <c r="C561" s="42" t="n">
        <f aca="false">C560+E$7*E$4-E$7*E$4*C560/E$8</f>
        <v>20000</v>
      </c>
      <c r="D561" s="43" t="n">
        <f aca="false">D560-E$7*E$4*D560/E$8</f>
        <v>1.25150576423896E-051</v>
      </c>
      <c r="E561" s="44" t="n">
        <f aca="false">+(D561/E$8)*100</f>
        <v>6.25752882119478E-054</v>
      </c>
      <c r="F561" s="53" t="n">
        <f aca="false">+E561/E560</f>
        <v>0.8</v>
      </c>
    </row>
    <row r="562" customFormat="false" ht="12.75" hidden="false" customHeight="false" outlineLevel="0" collapsed="false">
      <c r="B562" s="41" t="n">
        <f aca="false">B561+E$4</f>
        <v>5500</v>
      </c>
      <c r="C562" s="42" t="n">
        <f aca="false">C561+E$7*E$4-E$7*E$4*C561/E$8</f>
        <v>20000</v>
      </c>
      <c r="D562" s="43" t="n">
        <f aca="false">D561-E$7*E$4*D561/E$8</f>
        <v>1.00120461139116E-051</v>
      </c>
      <c r="E562" s="44" t="n">
        <f aca="false">+(D562/E$8)*100</f>
        <v>5.00602305695582E-054</v>
      </c>
      <c r="F562" s="53" t="n">
        <f aca="false">+E562/E561</f>
        <v>0.8</v>
      </c>
    </row>
    <row r="563" customFormat="false" ht="12.75" hidden="false" customHeight="false" outlineLevel="0" collapsed="false">
      <c r="B563" s="41" t="n">
        <f aca="false">B562+E$4</f>
        <v>5510</v>
      </c>
      <c r="C563" s="42" t="n">
        <f aca="false">C562+E$7*E$4-E$7*E$4*C562/E$8</f>
        <v>20000</v>
      </c>
      <c r="D563" s="43" t="n">
        <f aca="false">D562-E$7*E$4*D562/E$8</f>
        <v>8.00963689112932E-052</v>
      </c>
      <c r="E563" s="44" t="n">
        <f aca="false">+(D563/E$8)*100</f>
        <v>4.00481844556466E-054</v>
      </c>
      <c r="F563" s="53" t="n">
        <f aca="false">+E563/E562</f>
        <v>0.8</v>
      </c>
    </row>
    <row r="564" customFormat="false" ht="12.75" hidden="false" customHeight="false" outlineLevel="0" collapsed="false">
      <c r="B564" s="41" t="n">
        <f aca="false">B563+E$4</f>
        <v>5520</v>
      </c>
      <c r="C564" s="42" t="n">
        <f aca="false">C563+E$7*E$4-E$7*E$4*C563/E$8</f>
        <v>20000</v>
      </c>
      <c r="D564" s="43" t="n">
        <f aca="false">D563-E$7*E$4*D563/E$8</f>
        <v>6.40770951290345E-052</v>
      </c>
      <c r="E564" s="44" t="n">
        <f aca="false">+(D564/E$8)*100</f>
        <v>3.20385475645173E-054</v>
      </c>
      <c r="F564" s="53" t="n">
        <f aca="false">+E564/E563</f>
        <v>0.8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V1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8671875" defaultRowHeight="12.75" zeroHeight="false" outlineLevelRow="0" outlineLevelCol="0"/>
  <cols>
    <col collapsed="false" customWidth="true" hidden="false" outlineLevel="0" max="1" min="1" style="171" width="1"/>
    <col collapsed="false" customWidth="true" hidden="false" outlineLevel="0" max="2" min="2" style="171" width="4.86"/>
    <col collapsed="false" customWidth="true" hidden="false" outlineLevel="0" max="3" min="3" style="245" width="9.71"/>
    <col collapsed="false" customWidth="true" hidden="false" outlineLevel="0" max="4" min="4" style="245" width="6.15"/>
    <col collapsed="false" customWidth="true" hidden="false" outlineLevel="0" max="5" min="5" style="245" width="9.71"/>
    <col collapsed="false" customWidth="true" hidden="false" outlineLevel="0" max="6" min="6" style="245" width="10.14"/>
    <col collapsed="false" customWidth="true" hidden="false" outlineLevel="0" max="7" min="7" style="245" width="9.42"/>
    <col collapsed="false" customWidth="true" hidden="false" outlineLevel="0" max="8" min="8" style="245" width="7.86"/>
    <col collapsed="false" customWidth="true" hidden="false" outlineLevel="0" max="9" min="9" style="245" width="15.86"/>
    <col collapsed="false" customWidth="true" hidden="false" outlineLevel="0" max="10" min="10" style="245" width="7.15"/>
    <col collapsed="false" customWidth="true" hidden="false" outlineLevel="0" max="12" min="11" style="171" width="10.71"/>
    <col collapsed="false" customWidth="true" hidden="false" outlineLevel="0" max="13" min="13" style="171" width="8.14"/>
    <col collapsed="false" customWidth="false" hidden="true" outlineLevel="0" max="14" min="14" style="171" width="8.86"/>
    <col collapsed="false" customWidth="false" hidden="false" outlineLevel="0" max="15" min="15" style="171" width="8.86"/>
    <col collapsed="false" customWidth="true" hidden="false" outlineLevel="0" max="16" min="16" style="171" width="7.15"/>
    <col collapsed="false" customWidth="true" hidden="true" outlineLevel="0" max="17" min="17" style="171" width="3.42"/>
    <col collapsed="false" customWidth="true" hidden="false" outlineLevel="0" max="18" min="18" style="171" width="8"/>
    <col collapsed="false" customWidth="true" hidden="false" outlineLevel="0" max="19" min="19" style="171" width="6.42"/>
    <col collapsed="false" customWidth="true" hidden="false" outlineLevel="0" max="20" min="20" style="171" width="7.86"/>
    <col collapsed="false" customWidth="false" hidden="false" outlineLevel="0" max="1024" min="21" style="171" width="8.86"/>
  </cols>
  <sheetData>
    <row r="1" customFormat="false" ht="16.5" hidden="false" customHeight="false" outlineLevel="0" collapsed="false">
      <c r="B1" s="295" t="s">
        <v>227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176"/>
      <c r="T1" s="177"/>
    </row>
    <row r="2" customFormat="false" ht="13.5" hidden="false" customHeight="false" outlineLevel="0" collapsed="false">
      <c r="B2" s="296" t="s">
        <v>76</v>
      </c>
      <c r="C2" s="297"/>
      <c r="D2" s="297"/>
      <c r="E2" s="297"/>
      <c r="F2" s="298"/>
      <c r="G2" s="299" t="s">
        <v>2</v>
      </c>
      <c r="H2" s="300"/>
      <c r="I2" s="299" t="s">
        <v>92</v>
      </c>
      <c r="J2" s="300"/>
      <c r="K2" s="301" t="s">
        <v>3</v>
      </c>
      <c r="L2" s="301"/>
      <c r="M2" s="301"/>
      <c r="N2" s="301"/>
      <c r="O2" s="302" t="s">
        <v>31</v>
      </c>
      <c r="P2" s="302"/>
      <c r="Q2" s="302"/>
      <c r="R2" s="302"/>
      <c r="S2" s="181"/>
      <c r="T2" s="266"/>
    </row>
    <row r="3" s="303" customFormat="true" ht="30" hidden="false" customHeight="true" outlineLevel="0" collapsed="false">
      <c r="B3" s="304" t="s">
        <v>5</v>
      </c>
      <c r="F3" s="305" t="s">
        <v>6</v>
      </c>
      <c r="G3" s="304" t="n">
        <v>0</v>
      </c>
      <c r="H3" s="306" t="s">
        <v>228</v>
      </c>
      <c r="I3" s="307" t="s">
        <v>229</v>
      </c>
      <c r="J3" s="308"/>
      <c r="K3" s="309" t="s">
        <v>230</v>
      </c>
      <c r="L3" s="309"/>
      <c r="M3" s="309"/>
      <c r="N3" s="309"/>
      <c r="O3" s="310" t="s">
        <v>231</v>
      </c>
      <c r="P3" s="310"/>
      <c r="Q3" s="310"/>
      <c r="R3" s="311"/>
    </row>
    <row r="4" s="303" customFormat="true" ht="30" hidden="false" customHeight="true" outlineLevel="0" collapsed="false">
      <c r="B4" s="304" t="s">
        <v>9</v>
      </c>
      <c r="F4" s="305" t="s">
        <v>232</v>
      </c>
      <c r="G4" s="312" t="n">
        <f aca="false">+J6</f>
        <v>5</v>
      </c>
      <c r="H4" s="306" t="s">
        <v>228</v>
      </c>
      <c r="I4" s="307"/>
      <c r="J4" s="313" t="n">
        <v>0.5</v>
      </c>
      <c r="N4" s="314"/>
      <c r="O4" s="310"/>
      <c r="P4" s="310"/>
      <c r="Q4" s="310"/>
      <c r="R4" s="315" t="n">
        <f aca="false">+SUM(C13:C113)</f>
        <v>5661254.67823731</v>
      </c>
      <c r="S4" s="316" t="n">
        <f aca="false">+R4*100/G5</f>
        <v>35.3828417389832</v>
      </c>
      <c r="T4" s="317" t="s">
        <v>233</v>
      </c>
      <c r="V4" s="304"/>
    </row>
    <row r="5" s="303" customFormat="true" ht="30" hidden="false" customHeight="true" outlineLevel="0" collapsed="false">
      <c r="B5" s="304" t="s">
        <v>234</v>
      </c>
      <c r="F5" s="318" t="s">
        <v>235</v>
      </c>
      <c r="G5" s="313" t="n">
        <v>16000000</v>
      </c>
      <c r="H5" s="306"/>
      <c r="I5" s="307" t="s">
        <v>236</v>
      </c>
      <c r="J5" s="319"/>
      <c r="K5" s="320" t="n">
        <f aca="false">J4*J6</f>
        <v>2.5</v>
      </c>
      <c r="L5" s="321" t="s">
        <v>237</v>
      </c>
      <c r="M5" s="321"/>
      <c r="N5" s="314"/>
      <c r="O5" s="310" t="s">
        <v>238</v>
      </c>
      <c r="P5" s="310"/>
      <c r="Q5" s="310"/>
      <c r="R5" s="322"/>
      <c r="S5" s="319"/>
    </row>
    <row r="6" s="303" customFormat="true" ht="30" hidden="false" customHeight="true" outlineLevel="0" collapsed="false">
      <c r="B6" s="304"/>
      <c r="F6" s="305"/>
      <c r="H6" s="306"/>
      <c r="I6" s="307"/>
      <c r="J6" s="323" t="n">
        <v>5</v>
      </c>
      <c r="K6" s="324" t="s">
        <v>239</v>
      </c>
      <c r="L6" s="324"/>
      <c r="M6" s="324"/>
      <c r="N6" s="324"/>
      <c r="O6" s="310"/>
      <c r="P6" s="310"/>
      <c r="Q6" s="310"/>
      <c r="R6" s="315" t="n">
        <f aca="false">MAX(C13:C113)</f>
        <v>625773.849929479</v>
      </c>
      <c r="S6" s="325" t="n">
        <f aca="false">100*R6/G5</f>
        <v>3.91108656205925</v>
      </c>
      <c r="T6" s="317" t="s">
        <v>233</v>
      </c>
    </row>
    <row r="7" s="303" customFormat="true" ht="30" hidden="false" customHeight="true" outlineLevel="0" collapsed="false">
      <c r="B7" s="304" t="s">
        <v>240</v>
      </c>
      <c r="F7" s="305" t="s">
        <v>159</v>
      </c>
      <c r="H7" s="314" t="n">
        <f aca="false">+J8*G5/100</f>
        <v>1600</v>
      </c>
      <c r="I7" s="307" t="s">
        <v>241</v>
      </c>
      <c r="J7" s="326"/>
      <c r="K7" s="327" t="s">
        <v>242</v>
      </c>
      <c r="L7" s="327"/>
      <c r="M7" s="327"/>
      <c r="N7" s="327"/>
      <c r="O7" s="328" t="s">
        <v>243</v>
      </c>
      <c r="P7" s="328"/>
      <c r="Q7" s="328"/>
      <c r="R7" s="322"/>
    </row>
    <row r="8" s="303" customFormat="true" ht="30" hidden="false" customHeight="true" outlineLevel="0" collapsed="false">
      <c r="B8" s="314"/>
      <c r="F8" s="319"/>
      <c r="G8" s="329"/>
      <c r="H8" s="306"/>
      <c r="I8" s="307"/>
      <c r="J8" s="313" t="n">
        <v>0.01</v>
      </c>
      <c r="K8" s="330" t="s">
        <v>244</v>
      </c>
      <c r="L8" s="330"/>
      <c r="M8" s="330"/>
      <c r="N8" s="330"/>
      <c r="O8" s="328"/>
      <c r="P8" s="328"/>
      <c r="Q8" s="328"/>
      <c r="R8" s="331" t="n">
        <f aca="false">MATCH(R6,C13:C113,0)*5-5</f>
        <v>90</v>
      </c>
    </row>
    <row r="9" s="303" customFormat="true" ht="30" hidden="false" customHeight="true" outlineLevel="0" collapsed="false">
      <c r="B9" s="304" t="s">
        <v>245</v>
      </c>
      <c r="C9" s="304"/>
      <c r="D9" s="304"/>
      <c r="E9" s="304"/>
      <c r="F9" s="332" t="s">
        <v>246</v>
      </c>
      <c r="G9" s="329"/>
      <c r="H9" s="333" t="n">
        <f aca="false">+G5*J10/100</f>
        <v>6560000</v>
      </c>
      <c r="I9" s="307" t="s">
        <v>247</v>
      </c>
      <c r="J9" s="334"/>
      <c r="O9" s="335" t="s">
        <v>248</v>
      </c>
      <c r="P9" s="336"/>
      <c r="Q9" s="314"/>
    </row>
    <row r="10" s="303" customFormat="true" ht="30" hidden="false" customHeight="true" outlineLevel="0" collapsed="false">
      <c r="B10" s="337" t="s">
        <v>249</v>
      </c>
      <c r="C10" s="337"/>
      <c r="D10" s="337"/>
      <c r="E10" s="337"/>
      <c r="F10" s="338" t="s">
        <v>27</v>
      </c>
      <c r="G10" s="337"/>
      <c r="H10" s="339" t="n">
        <f aca="false">+G5-H7-H9</f>
        <v>9438400</v>
      </c>
      <c r="I10" s="307"/>
      <c r="J10" s="340" t="n">
        <v>41</v>
      </c>
      <c r="K10" s="341" t="s">
        <v>250</v>
      </c>
      <c r="L10" s="341"/>
      <c r="M10" s="341"/>
      <c r="N10" s="341"/>
      <c r="O10" s="342"/>
      <c r="P10" s="343"/>
      <c r="Q10" s="343"/>
      <c r="R10" s="337"/>
    </row>
    <row r="11" customFormat="false" ht="13.5" hidden="false" customHeight="false" outlineLevel="0" collapsed="false">
      <c r="B11" s="344" t="s">
        <v>31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</row>
    <row r="12" customFormat="false" ht="13.5" hidden="false" customHeight="false" outlineLevel="0" collapsed="false">
      <c r="B12" s="345" t="s">
        <v>33</v>
      </c>
      <c r="C12" s="346" t="s">
        <v>159</v>
      </c>
      <c r="D12" s="345" t="str">
        <f aca="false">+B12</f>
        <v>tijd t</v>
      </c>
      <c r="E12" s="347" t="s">
        <v>246</v>
      </c>
      <c r="F12" s="242" t="s">
        <v>27</v>
      </c>
      <c r="G12" s="243" t="s">
        <v>62</v>
      </c>
      <c r="H12" s="244"/>
      <c r="J12" s="244"/>
    </row>
    <row r="13" customFormat="false" ht="12.75" hidden="false" customHeight="false" outlineLevel="0" collapsed="false">
      <c r="B13" s="348" t="n">
        <f aca="false">$G$3</f>
        <v>0</v>
      </c>
      <c r="C13" s="349" t="n">
        <f aca="false">+H7</f>
        <v>1600</v>
      </c>
      <c r="D13" s="350" t="n">
        <f aca="false">+B13</f>
        <v>0</v>
      </c>
      <c r="E13" s="351" t="n">
        <f aca="false">+H9</f>
        <v>6560000</v>
      </c>
      <c r="F13" s="352" t="n">
        <f aca="false">+H10</f>
        <v>9438400</v>
      </c>
      <c r="G13" s="352" t="n">
        <f aca="false">+E13+F13+C13</f>
        <v>16000000</v>
      </c>
      <c r="H13" s="287"/>
      <c r="J13" s="287"/>
      <c r="Q13" s="353"/>
    </row>
    <row r="14" customFormat="false" ht="12.75" hidden="false" customHeight="false" outlineLevel="0" collapsed="false">
      <c r="B14" s="354" t="n">
        <f aca="false">+B13+J$6</f>
        <v>5</v>
      </c>
      <c r="C14" s="355" t="n">
        <f aca="false">+C13*J$4*J$6*F13/G$5</f>
        <v>2359.6</v>
      </c>
      <c r="D14" s="356" t="n">
        <f aca="false">+B14</f>
        <v>5</v>
      </c>
      <c r="E14" s="357" t="n">
        <f aca="false">E13+C13</f>
        <v>6561600</v>
      </c>
      <c r="F14" s="354" t="n">
        <f aca="false">F13-C14</f>
        <v>9436040.4</v>
      </c>
      <c r="G14" s="352" t="n">
        <f aca="false">+E14+F14+C14</f>
        <v>16000000</v>
      </c>
      <c r="I14" s="358"/>
      <c r="Q14" s="353"/>
    </row>
    <row r="15" customFormat="false" ht="12.75" hidden="false" customHeight="false" outlineLevel="0" collapsed="false">
      <c r="B15" s="354" t="n">
        <f aca="false">+B14+J$6</f>
        <v>10</v>
      </c>
      <c r="C15" s="355" t="n">
        <f aca="false">+C14*J$4*J$6*F14/G$5</f>
        <v>3478.950144975</v>
      </c>
      <c r="D15" s="356" t="n">
        <f aca="false">+B15</f>
        <v>10</v>
      </c>
      <c r="E15" s="357" t="n">
        <f aca="false">E14+C14</f>
        <v>6563959.6</v>
      </c>
      <c r="F15" s="354" t="n">
        <f aca="false">F14-C15</f>
        <v>9432561.44985503</v>
      </c>
      <c r="G15" s="352" t="n">
        <f aca="false">+E15+F15+C15</f>
        <v>16000000</v>
      </c>
      <c r="I15" s="358"/>
      <c r="Q15" s="353"/>
    </row>
    <row r="16" customFormat="false" ht="12.75" hidden="false" customHeight="false" outlineLevel="0" collapsed="false">
      <c r="B16" s="354" t="n">
        <f aca="false">+B15+J$6</f>
        <v>15</v>
      </c>
      <c r="C16" s="355" t="n">
        <f aca="false">+C15*J$4*J$6*F15/G$5</f>
        <v>5127.40797241543</v>
      </c>
      <c r="D16" s="356" t="n">
        <f aca="false">+B16</f>
        <v>15</v>
      </c>
      <c r="E16" s="357" t="n">
        <f aca="false">E15+C15</f>
        <v>6567438.55014498</v>
      </c>
      <c r="F16" s="354" t="n">
        <f aca="false">F15-C16</f>
        <v>9427434.04188261</v>
      </c>
      <c r="G16" s="352" t="n">
        <f aca="false">+E16+F16+C16</f>
        <v>16000000</v>
      </c>
      <c r="I16" s="358"/>
      <c r="Q16" s="353"/>
      <c r="S16" s="359"/>
    </row>
    <row r="17" customFormat="false" ht="12.75" hidden="false" customHeight="false" outlineLevel="0" collapsed="false">
      <c r="B17" s="354" t="n">
        <f aca="false">+B16+J$6</f>
        <v>20</v>
      </c>
      <c r="C17" s="355" t="n">
        <f aca="false">+C16*J$4*J$6*F16/G$5</f>
        <v>7552.85944777649</v>
      </c>
      <c r="D17" s="356" t="n">
        <f aca="false">+B17</f>
        <v>20</v>
      </c>
      <c r="E17" s="357" t="n">
        <f aca="false">E16+C16</f>
        <v>6572565.95811739</v>
      </c>
      <c r="F17" s="354" t="n">
        <f aca="false">F16-C17</f>
        <v>9419881.18243483</v>
      </c>
      <c r="G17" s="352" t="n">
        <f aca="false">+E17+F17+C17</f>
        <v>16000000</v>
      </c>
      <c r="I17" s="358"/>
      <c r="Q17" s="353"/>
      <c r="S17" s="359"/>
    </row>
    <row r="18" customFormat="false" ht="12.75" hidden="false" customHeight="false" outlineLevel="0" collapsed="false">
      <c r="B18" s="354" t="n">
        <f aca="false">+B17+J$6</f>
        <v>25</v>
      </c>
      <c r="C18" s="355" t="n">
        <f aca="false">+C17*J$4*J$6*F17/G$5</f>
        <v>11116.7247790133</v>
      </c>
      <c r="D18" s="356" t="n">
        <f aca="false">+B18</f>
        <v>25</v>
      </c>
      <c r="E18" s="357" t="n">
        <f aca="false">E17+C17</f>
        <v>6580118.81756517</v>
      </c>
      <c r="F18" s="354" t="n">
        <f aca="false">F17-C18</f>
        <v>9408764.45765582</v>
      </c>
      <c r="G18" s="352" t="n">
        <f aca="false">+E18+F18+C18</f>
        <v>16000000</v>
      </c>
      <c r="Q18" s="353"/>
    </row>
    <row r="19" customFormat="false" ht="12.75" hidden="false" customHeight="false" outlineLevel="0" collapsed="false">
      <c r="B19" s="354" t="n">
        <f aca="false">+B18+J$6</f>
        <v>30</v>
      </c>
      <c r="C19" s="355" t="n">
        <f aca="false">+C18*J$4*J$6*F18/G$5</f>
        <v>16342.9132791128</v>
      </c>
      <c r="D19" s="356" t="n">
        <f aca="false">+B19</f>
        <v>30</v>
      </c>
      <c r="E19" s="357" t="n">
        <f aca="false">E18+C18</f>
        <v>6591235.54234418</v>
      </c>
      <c r="F19" s="354" t="n">
        <f aca="false">F18-C19</f>
        <v>9392421.54437671</v>
      </c>
      <c r="G19" s="352" t="n">
        <f aca="false">+E19+F19+C19</f>
        <v>16000000</v>
      </c>
      <c r="Q19" s="353"/>
    </row>
    <row r="20" customFormat="false" ht="12.75" hidden="false" customHeight="false" outlineLevel="0" collapsed="false">
      <c r="B20" s="354" t="n">
        <f aca="false">+B19+J$6</f>
        <v>35</v>
      </c>
      <c r="C20" s="355" t="n">
        <f aca="false">+C19*J$4*J$6*F19/G$5</f>
        <v>23984.3016844717</v>
      </c>
      <c r="D20" s="356" t="n">
        <f aca="false">+B20</f>
        <v>35</v>
      </c>
      <c r="E20" s="357" t="n">
        <f aca="false">E19+C19</f>
        <v>6607578.45562329</v>
      </c>
      <c r="F20" s="354" t="n">
        <f aca="false">F19-C20</f>
        <v>9368437.24269224</v>
      </c>
      <c r="G20" s="352" t="n">
        <f aca="false">+E20+F20+C20</f>
        <v>16000000</v>
      </c>
      <c r="Q20" s="353"/>
    </row>
    <row r="21" customFormat="false" ht="12.75" hidden="false" customHeight="false" outlineLevel="0" collapsed="false">
      <c r="B21" s="354" t="n">
        <f aca="false">+B20+J$6</f>
        <v>40</v>
      </c>
      <c r="C21" s="355" t="n">
        <f aca="false">+C20*J$4*J$6*F20/G$5</f>
        <v>35108.6601782454</v>
      </c>
      <c r="D21" s="356" t="n">
        <f aca="false">+B21</f>
        <v>40</v>
      </c>
      <c r="E21" s="357" t="n">
        <f aca="false">E20+C20</f>
        <v>6631562.75730776</v>
      </c>
      <c r="F21" s="354" t="n">
        <f aca="false">F20-C21</f>
        <v>9333328.58251399</v>
      </c>
      <c r="G21" s="352" t="n">
        <f aca="false">+E21+F21+C21</f>
        <v>16000000</v>
      </c>
      <c r="Q21" s="353"/>
    </row>
    <row r="22" customFormat="false" ht="12.75" hidden="false" customHeight="false" outlineLevel="0" collapsed="false">
      <c r="B22" s="354" t="n">
        <f aca="false">+B21+J$6</f>
        <v>45</v>
      </c>
      <c r="C22" s="355" t="n">
        <f aca="false">+C21*J$4*J$6*F21/G$5</f>
        <v>51200.1033649045</v>
      </c>
      <c r="D22" s="356" t="n">
        <f aca="false">+B22</f>
        <v>45</v>
      </c>
      <c r="E22" s="357" t="n">
        <f aca="false">E21+C21</f>
        <v>6666671.41748601</v>
      </c>
      <c r="F22" s="354" t="n">
        <f aca="false">F21-C22</f>
        <v>9282128.47914909</v>
      </c>
      <c r="G22" s="352" t="n">
        <f aca="false">+E22+F22+C22</f>
        <v>16000000</v>
      </c>
      <c r="Q22" s="353"/>
    </row>
    <row r="23" customFormat="false" ht="12.75" hidden="false" customHeight="false" outlineLevel="0" collapsed="false">
      <c r="B23" s="354" t="n">
        <f aca="false">+B22+J$6</f>
        <v>50</v>
      </c>
      <c r="C23" s="355" t="n">
        <f aca="false">+C22*J$4*J$6*F22/G$5</f>
        <v>74257.1777466808</v>
      </c>
      <c r="D23" s="356" t="n">
        <f aca="false">+B23</f>
        <v>50</v>
      </c>
      <c r="E23" s="357" t="n">
        <f aca="false">E22+C22</f>
        <v>6717871.52085091</v>
      </c>
      <c r="F23" s="354" t="n">
        <f aca="false">F22-C23</f>
        <v>9207871.3014024</v>
      </c>
      <c r="G23" s="352" t="n">
        <f aca="false">+E23+F23+C23</f>
        <v>16000000</v>
      </c>
      <c r="Q23" s="353"/>
    </row>
    <row r="24" customFormat="false" ht="12.75" hidden="false" customHeight="false" outlineLevel="0" collapsed="false">
      <c r="B24" s="354" t="n">
        <f aca="false">+B23+J$6</f>
        <v>55</v>
      </c>
      <c r="C24" s="355" t="n">
        <f aca="false">+C23*J$4*J$6*F23/G$5</f>
        <v>106836.021233875</v>
      </c>
      <c r="D24" s="356" t="n">
        <f aca="false">+B24</f>
        <v>55</v>
      </c>
      <c r="E24" s="357" t="n">
        <f aca="false">E23+C23</f>
        <v>6792128.69859759</v>
      </c>
      <c r="F24" s="354" t="n">
        <f aca="false">F23-C24</f>
        <v>9101035.28016853</v>
      </c>
      <c r="G24" s="352" t="n">
        <f aca="false">+E24+F24+C24</f>
        <v>16000000</v>
      </c>
      <c r="Q24" s="353"/>
    </row>
    <row r="25" customFormat="false" ht="12.75" hidden="false" customHeight="false" outlineLevel="0" collapsed="false">
      <c r="B25" s="354" t="n">
        <f aca="false">+B24+J$6</f>
        <v>60</v>
      </c>
      <c r="C25" s="355" t="n">
        <f aca="false">+C24*J$4*J$6*F24/G$5</f>
        <v>151924.749756614</v>
      </c>
      <c r="D25" s="356" t="n">
        <f aca="false">+B25</f>
        <v>60</v>
      </c>
      <c r="E25" s="357" t="n">
        <f aca="false">E24+C24</f>
        <v>6898964.71983147</v>
      </c>
      <c r="F25" s="354" t="n">
        <f aca="false">F24-C25</f>
        <v>8949110.53041191</v>
      </c>
      <c r="G25" s="352" t="n">
        <f aca="false">+E25+F25+C25</f>
        <v>16000000</v>
      </c>
      <c r="Q25" s="353"/>
    </row>
    <row r="26" customFormat="false" ht="12.75" hidden="false" customHeight="false" outlineLevel="0" collapsed="false">
      <c r="B26" s="354" t="n">
        <f aca="false">+B25+J$6</f>
        <v>65</v>
      </c>
      <c r="C26" s="355" t="n">
        <f aca="false">+C25*J$4*J$6*F25/G$5</f>
        <v>212436.152793298</v>
      </c>
      <c r="D26" s="356" t="n">
        <f aca="false">+B26</f>
        <v>65</v>
      </c>
      <c r="E26" s="357" t="n">
        <f aca="false">E25+C25</f>
        <v>7050889.46958808</v>
      </c>
      <c r="F26" s="354" t="n">
        <f aca="false">F25-C26</f>
        <v>8736674.37761862</v>
      </c>
      <c r="G26" s="352" t="n">
        <f aca="false">+E26+F26+C26</f>
        <v>16000000</v>
      </c>
      <c r="Q26" s="353"/>
    </row>
    <row r="27" customFormat="false" ht="12.75" hidden="false" customHeight="false" outlineLevel="0" collapsed="false">
      <c r="B27" s="354" t="n">
        <f aca="false">+B26+J$6</f>
        <v>70</v>
      </c>
      <c r="C27" s="355" t="n">
        <f aca="false">+C26*J$4*J$6*F26/G$5</f>
        <v>289997.733279544</v>
      </c>
      <c r="D27" s="356" t="n">
        <f aca="false">+B27</f>
        <v>70</v>
      </c>
      <c r="E27" s="357" t="n">
        <f aca="false">E26+C26</f>
        <v>7263325.62238138</v>
      </c>
      <c r="F27" s="354" t="n">
        <f aca="false">F26-C27</f>
        <v>8446676.64433907</v>
      </c>
      <c r="G27" s="352" t="n">
        <f aca="false">+E27+F27+C27</f>
        <v>16000000</v>
      </c>
      <c r="Q27" s="353"/>
    </row>
    <row r="28" customFormat="false" ht="12.75" hidden="false" customHeight="false" outlineLevel="0" collapsed="false">
      <c r="B28" s="354" t="n">
        <f aca="false">+B27+J$6</f>
        <v>75</v>
      </c>
      <c r="C28" s="355" t="n">
        <f aca="false">+C27*J$4*J$6*F27/G$5</f>
        <v>382737.043844312</v>
      </c>
      <c r="D28" s="356" t="n">
        <f aca="false">+B28</f>
        <v>75</v>
      </c>
      <c r="E28" s="357" t="n">
        <f aca="false">E27+C27</f>
        <v>7553323.35566093</v>
      </c>
      <c r="F28" s="354" t="n">
        <f aca="false">F27-C28</f>
        <v>8063939.60049476</v>
      </c>
      <c r="G28" s="352" t="n">
        <f aca="false">+E28+F28+C28</f>
        <v>16000000</v>
      </c>
      <c r="Q28" s="353"/>
    </row>
    <row r="29" customFormat="false" ht="12.75" hidden="false" customHeight="false" outlineLevel="0" collapsed="false">
      <c r="B29" s="354" t="n">
        <f aca="false">+B28+J$6</f>
        <v>80</v>
      </c>
      <c r="C29" s="355" t="n">
        <f aca="false">+C28*J$4*J$6*F28/G$5</f>
        <v>482245.06319257</v>
      </c>
      <c r="D29" s="356" t="n">
        <f aca="false">+B29</f>
        <v>80</v>
      </c>
      <c r="E29" s="357" t="n">
        <f aca="false">E28+C28</f>
        <v>7936060.39950524</v>
      </c>
      <c r="F29" s="354" t="n">
        <f aca="false">F28-C29</f>
        <v>7581694.53730219</v>
      </c>
      <c r="G29" s="352" t="n">
        <f aca="false">+E29+F29+C29</f>
        <v>16000000</v>
      </c>
      <c r="Q29" s="353"/>
    </row>
    <row r="30" customFormat="false" ht="12.75" hidden="false" customHeight="false" outlineLevel="0" collapsed="false">
      <c r="B30" s="354" t="n">
        <f aca="false">+B29+J$6</f>
        <v>85</v>
      </c>
      <c r="C30" s="355" t="n">
        <f aca="false">+C29*J$4*J$6*F29/G$5</f>
        <v>571286.681445009</v>
      </c>
      <c r="D30" s="356" t="n">
        <f aca="false">+B30</f>
        <v>85</v>
      </c>
      <c r="E30" s="357" t="n">
        <f aca="false">E29+C29</f>
        <v>8418305.46269781</v>
      </c>
      <c r="F30" s="354" t="n">
        <f aca="false">F29-C30</f>
        <v>7010407.85585718</v>
      </c>
      <c r="G30" s="352" t="n">
        <f aca="false">+E30+F30+C30</f>
        <v>16000000</v>
      </c>
      <c r="Q30" s="353"/>
      <c r="S30" s="206"/>
    </row>
    <row r="31" customFormat="false" ht="12.75" hidden="false" customHeight="false" outlineLevel="0" collapsed="false">
      <c r="B31" s="354" t="n">
        <f aca="false">+B30+J$6</f>
        <v>90</v>
      </c>
      <c r="C31" s="355" t="n">
        <f aca="false">+C30*J$4*J$6*F30/G$5</f>
        <v>625773.849929479</v>
      </c>
      <c r="D31" s="356" t="n">
        <f aca="false">+B31</f>
        <v>90</v>
      </c>
      <c r="E31" s="357" t="n">
        <f aca="false">E30+C30</f>
        <v>8989592.14414282</v>
      </c>
      <c r="F31" s="354" t="n">
        <f aca="false">F30-C31</f>
        <v>6384634.0059277</v>
      </c>
      <c r="G31" s="352" t="n">
        <f aca="false">+E31+F31+C31</f>
        <v>16000000</v>
      </c>
      <c r="Q31" s="353"/>
    </row>
    <row r="32" customFormat="false" ht="12.75" hidden="false" customHeight="false" outlineLevel="0" collapsed="false">
      <c r="B32" s="354" t="n">
        <f aca="false">+B31+J$6</f>
        <v>95</v>
      </c>
      <c r="C32" s="355" t="n">
        <f aca="false">+C31*J$4*J$6*F31/G$5</f>
        <v>624271.406606258</v>
      </c>
      <c r="D32" s="356" t="n">
        <f aca="false">+B32</f>
        <v>95</v>
      </c>
      <c r="E32" s="357" t="n">
        <f aca="false">E31+C31</f>
        <v>9615365.9940723</v>
      </c>
      <c r="F32" s="354" t="n">
        <f aca="false">F31-C32</f>
        <v>5760362.59932145</v>
      </c>
      <c r="G32" s="352" t="n">
        <f aca="false">+E32+F32+C32</f>
        <v>16000000</v>
      </c>
      <c r="Q32" s="353"/>
    </row>
    <row r="33" customFormat="false" ht="12.75" hidden="false" customHeight="false" outlineLevel="0" collapsed="false">
      <c r="B33" s="354" t="n">
        <f aca="false">+B32+J$6</f>
        <v>100</v>
      </c>
      <c r="C33" s="355" t="n">
        <f aca="false">+C32*J$4*J$6*F32/G$5</f>
        <v>561879.634756325</v>
      </c>
      <c r="D33" s="356" t="n">
        <f aca="false">+B33</f>
        <v>100</v>
      </c>
      <c r="E33" s="357" t="n">
        <f aca="false">E32+C32</f>
        <v>10239637.4006786</v>
      </c>
      <c r="F33" s="354" t="n">
        <f aca="false">F32-C33</f>
        <v>5198482.96456512</v>
      </c>
      <c r="G33" s="352" t="n">
        <f aca="false">+E33+F33+C33</f>
        <v>16000000</v>
      </c>
      <c r="Q33" s="353"/>
    </row>
    <row r="34" customFormat="false" ht="12.75" hidden="false" customHeight="false" outlineLevel="0" collapsed="false">
      <c r="B34" s="354" t="n">
        <f aca="false">+B33+J$6</f>
        <v>105</v>
      </c>
      <c r="C34" s="355" t="n">
        <f aca="false">+C33*J$4*J$6*F33/G$5</f>
        <v>456394.01709638</v>
      </c>
      <c r="D34" s="356" t="n">
        <f aca="false">+B34</f>
        <v>105</v>
      </c>
      <c r="E34" s="357" t="n">
        <f aca="false">E33+C33</f>
        <v>10801517.0354349</v>
      </c>
      <c r="F34" s="354" t="n">
        <f aca="false">F33-C34</f>
        <v>4742088.94746874</v>
      </c>
      <c r="G34" s="352" t="n">
        <f aca="false">+E34+F34+C34</f>
        <v>16000000</v>
      </c>
      <c r="Q34" s="353"/>
    </row>
    <row r="35" customFormat="false" ht="12.75" hidden="false" customHeight="false" outlineLevel="0" collapsed="false">
      <c r="B35" s="354" t="n">
        <f aca="false">+B34+J$6</f>
        <v>110</v>
      </c>
      <c r="C35" s="355" t="n">
        <f aca="false">+C34*J$4*J$6*F34/G$5</f>
        <v>338165.785025563</v>
      </c>
      <c r="D35" s="356" t="n">
        <f aca="false">+B35</f>
        <v>110</v>
      </c>
      <c r="E35" s="357" t="n">
        <f aca="false">E34+C34</f>
        <v>11257911.0525313</v>
      </c>
      <c r="F35" s="354" t="n">
        <f aca="false">F34-C35</f>
        <v>4403923.16244318</v>
      </c>
      <c r="G35" s="352" t="n">
        <f aca="false">+E35+F35+C35</f>
        <v>16000000</v>
      </c>
      <c r="Q35" s="353"/>
    </row>
    <row r="36" customFormat="false" ht="12.75" hidden="false" customHeight="false" outlineLevel="0" collapsed="false">
      <c r="B36" s="354" t="n">
        <f aca="false">+B35+J$6</f>
        <v>115</v>
      </c>
      <c r="C36" s="355" t="n">
        <f aca="false">+C35*J$4*J$6*F35/G$5</f>
        <v>232696.270846852</v>
      </c>
      <c r="D36" s="356" t="n">
        <f aca="false">+B36</f>
        <v>115</v>
      </c>
      <c r="E36" s="357" t="n">
        <f aca="false">E35+C35</f>
        <v>11596076.8375568</v>
      </c>
      <c r="F36" s="354" t="n">
        <f aca="false">F35-C36</f>
        <v>4171226.89159633</v>
      </c>
      <c r="G36" s="352" t="n">
        <f aca="false">+E36+F36+C36</f>
        <v>16000000</v>
      </c>
      <c r="Q36" s="353"/>
    </row>
    <row r="37" customFormat="false" ht="12.75" hidden="false" customHeight="false" outlineLevel="0" collapsed="false">
      <c r="B37" s="354" t="n">
        <f aca="false">+B36+J$6</f>
        <v>120</v>
      </c>
      <c r="C37" s="355" t="n">
        <f aca="false">+C36*J$4*J$6*F36/G$5</f>
        <v>151660.772270402</v>
      </c>
      <c r="D37" s="356" t="n">
        <f aca="false">+B37</f>
        <v>120</v>
      </c>
      <c r="E37" s="357" t="n">
        <f aca="false">E36+C36</f>
        <v>11828773.1084037</v>
      </c>
      <c r="F37" s="354" t="n">
        <f aca="false">F36-C37</f>
        <v>4019566.11932592</v>
      </c>
      <c r="G37" s="352" t="n">
        <f aca="false">+E37+F37+C37</f>
        <v>16000000</v>
      </c>
      <c r="Q37" s="353"/>
    </row>
    <row r="38" customFormat="false" ht="12.75" hidden="false" customHeight="false" outlineLevel="0" collapsed="false">
      <c r="B38" s="354" t="n">
        <f aca="false">+B37+J$6</f>
        <v>125</v>
      </c>
      <c r="C38" s="355" t="n">
        <f aca="false">+C37*J$4*J$6*F37/G$5</f>
        <v>95251.6409138926</v>
      </c>
      <c r="D38" s="356" t="n">
        <f aca="false">+B38</f>
        <v>125</v>
      </c>
      <c r="E38" s="357" t="n">
        <f aca="false">E37+C37</f>
        <v>11980433.8806741</v>
      </c>
      <c r="F38" s="354" t="n">
        <f aca="false">F37-C38</f>
        <v>3924314.47841203</v>
      </c>
      <c r="G38" s="352" t="n">
        <f aca="false">+E38+F38+C38</f>
        <v>16000000</v>
      </c>
      <c r="Q38" s="353"/>
    </row>
    <row r="39" customFormat="false" ht="12.75" hidden="false" customHeight="false" outlineLevel="0" collapsed="false">
      <c r="B39" s="354" t="n">
        <f aca="false">+B38+J$6</f>
        <v>130</v>
      </c>
      <c r="C39" s="355" t="n">
        <f aca="false">+C38*J$4*J$6*F38/G$5</f>
        <v>58405.842739202</v>
      </c>
      <c r="D39" s="356" t="n">
        <f aca="false">+B39</f>
        <v>130</v>
      </c>
      <c r="E39" s="357" t="n">
        <f aca="false">E38+C38</f>
        <v>12075685.521588</v>
      </c>
      <c r="F39" s="354" t="n">
        <f aca="false">F38-C39</f>
        <v>3865908.63567283</v>
      </c>
      <c r="G39" s="352" t="n">
        <f aca="false">+E39+F39+C39</f>
        <v>16000000</v>
      </c>
      <c r="Q39" s="353"/>
    </row>
    <row r="40" customFormat="false" ht="12.75" hidden="false" customHeight="false" outlineLevel="0" collapsed="false">
      <c r="B40" s="354" t="n">
        <f aca="false">+B39+J$6</f>
        <v>135</v>
      </c>
      <c r="C40" s="355" t="n">
        <f aca="false">+C39*J$4*J$6*F39/G$5</f>
        <v>35279.9455967547</v>
      </c>
      <c r="D40" s="356" t="n">
        <f aca="false">+B40</f>
        <v>135</v>
      </c>
      <c r="E40" s="357" t="n">
        <f aca="false">E39+C39</f>
        <v>12134091.3643272</v>
      </c>
      <c r="F40" s="354" t="n">
        <f aca="false">F39-C40</f>
        <v>3830628.69007607</v>
      </c>
      <c r="G40" s="352" t="n">
        <f aca="false">+E40+F40+C40</f>
        <v>16000000</v>
      </c>
      <c r="Q40" s="353"/>
    </row>
    <row r="41" customFormat="false" ht="12.75" hidden="false" customHeight="false" outlineLevel="0" collapsed="false">
      <c r="B41" s="354" t="n">
        <f aca="false">+B40+J$6</f>
        <v>140</v>
      </c>
      <c r="C41" s="355" t="n">
        <f aca="false">+C40*J$4*J$6*F40/G$5</f>
        <v>21116.3080917581</v>
      </c>
      <c r="D41" s="356" t="n">
        <f aca="false">+B41</f>
        <v>140</v>
      </c>
      <c r="E41" s="357" t="n">
        <f aca="false">E40+C40</f>
        <v>12169371.3099239</v>
      </c>
      <c r="F41" s="354" t="n">
        <f aca="false">F40-C41</f>
        <v>3809512.38198432</v>
      </c>
      <c r="G41" s="352" t="n">
        <f aca="false">+E41+F41+C41</f>
        <v>16000000</v>
      </c>
      <c r="Q41" s="353"/>
    </row>
    <row r="42" customFormat="false" ht="12.75" hidden="false" customHeight="false" outlineLevel="0" collapsed="false">
      <c r="B42" s="354" t="n">
        <f aca="false">+B41+J$6</f>
        <v>145</v>
      </c>
      <c r="C42" s="355" t="n">
        <f aca="false">+C41*J$4*J$6*F41/G$5</f>
        <v>12569.1933027106</v>
      </c>
      <c r="D42" s="356" t="n">
        <f aca="false">+B42</f>
        <v>145</v>
      </c>
      <c r="E42" s="357" t="n">
        <f aca="false">E41+C41</f>
        <v>12190487.6180157</v>
      </c>
      <c r="F42" s="354" t="n">
        <f aca="false">F41-C42</f>
        <v>3796943.18868161</v>
      </c>
      <c r="G42" s="352" t="n">
        <f aca="false">+E42+F42+C42</f>
        <v>16000000</v>
      </c>
      <c r="Q42" s="353"/>
    </row>
    <row r="43" customFormat="false" ht="12.75" hidden="false" customHeight="false" outlineLevel="0" collapsed="false">
      <c r="B43" s="354" t="n">
        <f aca="false">+B42+J$6</f>
        <v>150</v>
      </c>
      <c r="C43" s="355" t="n">
        <f aca="false">+C42*J$4*J$6*F42/G$5</f>
        <v>7456.95514030461</v>
      </c>
      <c r="D43" s="356" t="n">
        <f aca="false">+B43</f>
        <v>150</v>
      </c>
      <c r="E43" s="357" t="n">
        <f aca="false">E42+C42</f>
        <v>12203056.8113184</v>
      </c>
      <c r="F43" s="354" t="n">
        <f aca="false">F42-C43</f>
        <v>3789486.2335413</v>
      </c>
      <c r="G43" s="352" t="n">
        <f aca="false">+E43+F43+C43</f>
        <v>16000000</v>
      </c>
      <c r="Q43" s="353"/>
    </row>
    <row r="44" customFormat="false" ht="12.75" hidden="false" customHeight="false" outlineLevel="0" collapsed="false">
      <c r="B44" s="354" t="n">
        <f aca="false">+B43+J$6</f>
        <v>155</v>
      </c>
      <c r="C44" s="355" t="n">
        <f aca="false">+C43*J$4*J$6*F43/G$5</f>
        <v>4415.3170075499</v>
      </c>
      <c r="D44" s="356" t="n">
        <f aca="false">+B44</f>
        <v>155</v>
      </c>
      <c r="E44" s="357" t="n">
        <f aca="false">E43+C43</f>
        <v>12210513.7664587</v>
      </c>
      <c r="F44" s="354" t="n">
        <f aca="false">F43-C44</f>
        <v>3785070.91653375</v>
      </c>
      <c r="G44" s="352" t="n">
        <f aca="false">+E44+F44+C44</f>
        <v>16000000</v>
      </c>
      <c r="Q44" s="353"/>
    </row>
    <row r="45" customFormat="false" ht="12.75" hidden="false" customHeight="false" outlineLevel="0" collapsed="false">
      <c r="B45" s="354" t="n">
        <f aca="false">+B44+J$6</f>
        <v>160</v>
      </c>
      <c r="C45" s="355" t="n">
        <f aca="false">+C44*J$4*J$6*F44/G$5</f>
        <v>2611.29499883656</v>
      </c>
      <c r="D45" s="356" t="n">
        <f aca="false">+B45</f>
        <v>160</v>
      </c>
      <c r="E45" s="357" t="n">
        <f aca="false">E44+C44</f>
        <v>12214929.0834662</v>
      </c>
      <c r="F45" s="354" t="n">
        <f aca="false">F44-C45</f>
        <v>3782459.62153491</v>
      </c>
      <c r="G45" s="352" t="n">
        <f aca="false">+E45+F45+C45</f>
        <v>16000000</v>
      </c>
      <c r="Q45" s="353"/>
    </row>
    <row r="46" customFormat="false" ht="12.75" hidden="false" customHeight="false" outlineLevel="0" collapsed="false">
      <c r="B46" s="354" t="n">
        <f aca="false">+B45+J$6</f>
        <v>165</v>
      </c>
      <c r="C46" s="355" t="n">
        <f aca="false">+C45*J$4*J$6*F45/G$5</f>
        <v>1543.29967078365</v>
      </c>
      <c r="D46" s="356" t="n">
        <f aca="false">+B46</f>
        <v>165</v>
      </c>
      <c r="E46" s="357" t="n">
        <f aca="false">E45+C45</f>
        <v>12217540.3784651</v>
      </c>
      <c r="F46" s="354" t="n">
        <f aca="false">F45-C46</f>
        <v>3780916.32186413</v>
      </c>
      <c r="G46" s="352" t="n">
        <f aca="false">+E46+F46+C46</f>
        <v>16000000</v>
      </c>
      <c r="Q46" s="353"/>
    </row>
    <row r="47" customFormat="false" ht="12.75" hidden="false" customHeight="false" outlineLevel="0" collapsed="false">
      <c r="B47" s="354" t="n">
        <f aca="false">+B46+J$6</f>
        <v>170</v>
      </c>
      <c r="C47" s="355" t="n">
        <f aca="false">+C46*J$4*J$6*F46/G$5</f>
        <v>911.732330436472</v>
      </c>
      <c r="D47" s="356" t="n">
        <f aca="false">+B47</f>
        <v>170</v>
      </c>
      <c r="E47" s="357" t="n">
        <f aca="false">E46+C46</f>
        <v>12219083.6781359</v>
      </c>
      <c r="F47" s="354" t="n">
        <f aca="false">F46-C47</f>
        <v>3780004.58953369</v>
      </c>
      <c r="G47" s="352" t="n">
        <f aca="false">+E47+F47+C47</f>
        <v>16000000</v>
      </c>
      <c r="Q47" s="353"/>
    </row>
    <row r="48" customFormat="false" ht="12.75" hidden="false" customHeight="false" outlineLevel="0" collapsed="false">
      <c r="B48" s="354" t="n">
        <f aca="false">+B47+J$6</f>
        <v>175</v>
      </c>
      <c r="C48" s="355" t="n">
        <f aca="false">+C47*J$4*J$6*F47/G$5</f>
        <v>538.492561480643</v>
      </c>
      <c r="D48" s="356" t="n">
        <f aca="false">+B48</f>
        <v>175</v>
      </c>
      <c r="E48" s="357" t="n">
        <f aca="false">E47+C47</f>
        <v>12219995.4104663</v>
      </c>
      <c r="F48" s="354" t="n">
        <f aca="false">F47-C48</f>
        <v>3779466.09697221</v>
      </c>
      <c r="G48" s="352" t="n">
        <f aca="false">+E48+F48+C48</f>
        <v>16000000</v>
      </c>
      <c r="Q48" s="353"/>
    </row>
    <row r="49" customFormat="false" ht="12.75" hidden="false" customHeight="false" outlineLevel="0" collapsed="false">
      <c r="B49" s="354" t="n">
        <f aca="false">+B48+J$6</f>
        <v>180</v>
      </c>
      <c r="C49" s="355" t="n">
        <f aca="false">+C48*J$4*J$6*F48/G$5</f>
        <v>318.002246810596</v>
      </c>
      <c r="D49" s="356" t="n">
        <f aca="false">+B49</f>
        <v>180</v>
      </c>
      <c r="E49" s="357" t="n">
        <f aca="false">E48+C48</f>
        <v>12220533.9030278</v>
      </c>
      <c r="F49" s="354" t="n">
        <f aca="false">F48-C49</f>
        <v>3779148.0947254</v>
      </c>
      <c r="G49" s="352" t="n">
        <f aca="false">+E49+F49+C49</f>
        <v>16000000</v>
      </c>
      <c r="Q49" s="353"/>
    </row>
    <row r="50" customFormat="false" ht="12.75" hidden="false" customHeight="false" outlineLevel="0" collapsed="false">
      <c r="B50" s="354" t="n">
        <f aca="false">+B49+J$6</f>
        <v>185</v>
      </c>
      <c r="C50" s="355" t="n">
        <f aca="false">+C49*J$4*J$6*F49/G$5</f>
        <v>187.777747680103</v>
      </c>
      <c r="D50" s="356" t="n">
        <f aca="false">+B50</f>
        <v>185</v>
      </c>
      <c r="E50" s="357" t="n">
        <f aca="false">E49+C49</f>
        <v>12220851.9052746</v>
      </c>
      <c r="F50" s="354" t="n">
        <f aca="false">F49-C50</f>
        <v>3778960.31697772</v>
      </c>
      <c r="G50" s="352" t="n">
        <f aca="false">+E50+F50+C50</f>
        <v>16000000</v>
      </c>
      <c r="Q50" s="353"/>
    </row>
    <row r="51" customFormat="false" ht="12.75" hidden="false" customHeight="false" outlineLevel="0" collapsed="false">
      <c r="B51" s="354" t="n">
        <f aca="false">+B50+J$6</f>
        <v>190</v>
      </c>
      <c r="C51" s="355" t="n">
        <f aca="false">+C50*J$4*J$6*F50/G$5</f>
        <v>110.875727639776</v>
      </c>
      <c r="D51" s="356" t="n">
        <f aca="false">+B51</f>
        <v>190</v>
      </c>
      <c r="E51" s="357" t="n">
        <f aca="false">E50+C50</f>
        <v>12221039.6830223</v>
      </c>
      <c r="F51" s="354" t="n">
        <f aca="false">F50-C51</f>
        <v>3778849.44125008</v>
      </c>
      <c r="G51" s="352" t="n">
        <f aca="false">+E51+F51+C51</f>
        <v>16000000</v>
      </c>
      <c r="Q51" s="353"/>
    </row>
    <row r="52" customFormat="false" ht="12.75" hidden="false" customHeight="false" outlineLevel="0" collapsed="false">
      <c r="B52" s="354" t="n">
        <f aca="false">+B51+J$6</f>
        <v>195</v>
      </c>
      <c r="C52" s="355" t="n">
        <f aca="false">+C51*J$4*J$6*F51/G$5</f>
        <v>65.4660439749631</v>
      </c>
      <c r="D52" s="356" t="n">
        <f aca="false">+B52</f>
        <v>195</v>
      </c>
      <c r="E52" s="357" t="n">
        <f aca="false">E51+C51</f>
        <v>12221150.5587499</v>
      </c>
      <c r="F52" s="354" t="n">
        <f aca="false">F51-C52</f>
        <v>3778783.97520611</v>
      </c>
      <c r="G52" s="352" t="n">
        <f aca="false">+E52+F52+C52</f>
        <v>16000000</v>
      </c>
      <c r="Q52" s="353"/>
    </row>
    <row r="53" customFormat="false" ht="12.75" hidden="false" customHeight="false" outlineLevel="0" collapsed="false">
      <c r="B53" s="354" t="n">
        <f aca="false">+B52+J$6</f>
        <v>200</v>
      </c>
      <c r="C53" s="355" t="n">
        <f aca="false">+C52*J$4*J$6*F52/G$5</f>
        <v>38.6534434207389</v>
      </c>
      <c r="D53" s="356" t="n">
        <f aca="false">+B53</f>
        <v>200</v>
      </c>
      <c r="E53" s="357" t="n">
        <f aca="false">E52+C52</f>
        <v>12221216.0247939</v>
      </c>
      <c r="F53" s="354" t="n">
        <f aca="false">F52-C53</f>
        <v>3778745.32176269</v>
      </c>
      <c r="G53" s="352" t="n">
        <f aca="false">+E53+F53+C53</f>
        <v>16000000</v>
      </c>
      <c r="Q53" s="353"/>
    </row>
    <row r="54" customFormat="false" ht="12.75" hidden="false" customHeight="false" outlineLevel="0" collapsed="false">
      <c r="B54" s="354"/>
      <c r="C54" s="355"/>
      <c r="D54" s="356"/>
      <c r="E54" s="357"/>
      <c r="F54" s="354"/>
      <c r="G54" s="352"/>
      <c r="I54" s="335" t="s">
        <v>251</v>
      </c>
      <c r="Q54" s="353"/>
    </row>
    <row r="55" customFormat="false" ht="12.75" hidden="false" customHeight="false" outlineLevel="0" collapsed="false">
      <c r="B55" s="354"/>
      <c r="C55" s="355"/>
      <c r="D55" s="356"/>
      <c r="E55" s="357"/>
      <c r="F55" s="354"/>
      <c r="G55" s="352"/>
      <c r="Q55" s="353"/>
    </row>
    <row r="56" customFormat="false" ht="12.75" hidden="false" customHeight="false" outlineLevel="0" collapsed="false">
      <c r="B56" s="354"/>
      <c r="C56" s="355"/>
      <c r="D56" s="356"/>
      <c r="E56" s="357"/>
      <c r="F56" s="354"/>
      <c r="G56" s="352"/>
      <c r="Q56" s="353"/>
    </row>
    <row r="57" customFormat="false" ht="12.75" hidden="false" customHeight="false" outlineLevel="0" collapsed="false">
      <c r="B57" s="354"/>
      <c r="C57" s="355"/>
      <c r="D57" s="356"/>
      <c r="E57" s="357"/>
      <c r="F57" s="354"/>
      <c r="G57" s="352"/>
      <c r="Q57" s="353"/>
    </row>
    <row r="58" customFormat="false" ht="12.75" hidden="false" customHeight="false" outlineLevel="0" collapsed="false">
      <c r="B58" s="354"/>
      <c r="C58" s="355"/>
      <c r="D58" s="356"/>
      <c r="E58" s="357"/>
      <c r="F58" s="354"/>
      <c r="G58" s="352"/>
      <c r="Q58" s="353"/>
    </row>
    <row r="59" customFormat="false" ht="12.75" hidden="false" customHeight="false" outlineLevel="0" collapsed="false">
      <c r="B59" s="354"/>
      <c r="C59" s="355"/>
      <c r="D59" s="356"/>
      <c r="E59" s="357"/>
      <c r="F59" s="354"/>
      <c r="G59" s="352"/>
      <c r="Q59" s="353"/>
    </row>
    <row r="60" customFormat="false" ht="12.75" hidden="false" customHeight="false" outlineLevel="0" collapsed="false">
      <c r="B60" s="354"/>
      <c r="C60" s="355"/>
      <c r="D60" s="356"/>
      <c r="E60" s="357"/>
      <c r="F60" s="354"/>
      <c r="G60" s="352"/>
      <c r="Q60" s="353"/>
    </row>
    <row r="61" customFormat="false" ht="12.75" hidden="false" customHeight="false" outlineLevel="0" collapsed="false">
      <c r="B61" s="354"/>
      <c r="C61" s="355"/>
      <c r="D61" s="356"/>
      <c r="E61" s="357"/>
      <c r="F61" s="354"/>
      <c r="G61" s="352"/>
      <c r="Q61" s="353"/>
    </row>
    <row r="62" customFormat="false" ht="12.75" hidden="false" customHeight="false" outlineLevel="0" collapsed="false">
      <c r="B62" s="354"/>
      <c r="C62" s="355"/>
      <c r="D62" s="356"/>
      <c r="E62" s="357"/>
      <c r="F62" s="354"/>
      <c r="G62" s="352"/>
      <c r="Q62" s="353"/>
    </row>
    <row r="63" customFormat="false" ht="12.75" hidden="false" customHeight="false" outlineLevel="0" collapsed="false">
      <c r="B63" s="354"/>
      <c r="C63" s="355"/>
      <c r="D63" s="356"/>
      <c r="E63" s="357"/>
      <c r="F63" s="354"/>
      <c r="G63" s="352"/>
      <c r="Q63" s="353"/>
    </row>
    <row r="64" customFormat="false" ht="12.75" hidden="false" customHeight="false" outlineLevel="0" collapsed="false">
      <c r="B64" s="354"/>
      <c r="C64" s="355"/>
      <c r="D64" s="356"/>
      <c r="E64" s="357"/>
      <c r="F64" s="354"/>
      <c r="G64" s="352"/>
      <c r="Q64" s="353"/>
    </row>
    <row r="65" customFormat="false" ht="12.75" hidden="false" customHeight="false" outlineLevel="0" collapsed="false">
      <c r="B65" s="354"/>
      <c r="C65" s="355"/>
      <c r="D65" s="356"/>
      <c r="E65" s="357"/>
      <c r="F65" s="354"/>
      <c r="G65" s="352"/>
      <c r="Q65" s="353"/>
    </row>
    <row r="66" customFormat="false" ht="12.75" hidden="false" customHeight="false" outlineLevel="0" collapsed="false">
      <c r="B66" s="354"/>
      <c r="C66" s="355"/>
      <c r="D66" s="356"/>
      <c r="E66" s="357"/>
      <c r="F66" s="354"/>
      <c r="G66" s="352"/>
      <c r="Q66" s="353"/>
    </row>
    <row r="67" customFormat="false" ht="12.75" hidden="false" customHeight="false" outlineLevel="0" collapsed="false">
      <c r="B67" s="354"/>
      <c r="C67" s="355"/>
      <c r="D67" s="356"/>
      <c r="E67" s="357"/>
      <c r="F67" s="354"/>
      <c r="G67" s="352"/>
      <c r="Q67" s="353"/>
    </row>
    <row r="68" customFormat="false" ht="12.75" hidden="false" customHeight="false" outlineLevel="0" collapsed="false">
      <c r="B68" s="354"/>
      <c r="C68" s="355"/>
      <c r="D68" s="356"/>
      <c r="E68" s="357"/>
      <c r="F68" s="354"/>
      <c r="G68" s="352"/>
      <c r="Q68" s="353"/>
    </row>
    <row r="69" customFormat="false" ht="12.75" hidden="false" customHeight="false" outlineLevel="0" collapsed="false">
      <c r="B69" s="354"/>
      <c r="C69" s="355"/>
      <c r="D69" s="356"/>
      <c r="E69" s="357"/>
      <c r="F69" s="354"/>
      <c r="G69" s="352"/>
      <c r="Q69" s="353"/>
    </row>
    <row r="70" customFormat="false" ht="12.75" hidden="false" customHeight="false" outlineLevel="0" collapsed="false">
      <c r="B70" s="354"/>
      <c r="C70" s="355"/>
      <c r="D70" s="356"/>
      <c r="E70" s="357"/>
      <c r="F70" s="354"/>
      <c r="G70" s="352"/>
      <c r="Q70" s="353"/>
    </row>
    <row r="71" customFormat="false" ht="12.75" hidden="false" customHeight="false" outlineLevel="0" collapsed="false">
      <c r="B71" s="354"/>
      <c r="C71" s="355"/>
      <c r="D71" s="356"/>
      <c r="E71" s="357"/>
      <c r="F71" s="354"/>
      <c r="G71" s="352"/>
      <c r="Q71" s="353"/>
    </row>
    <row r="72" customFormat="false" ht="12.75" hidden="false" customHeight="false" outlineLevel="0" collapsed="false">
      <c r="B72" s="354"/>
      <c r="C72" s="355"/>
      <c r="D72" s="356"/>
      <c r="E72" s="357"/>
      <c r="F72" s="354"/>
      <c r="G72" s="352"/>
      <c r="Q72" s="353"/>
    </row>
    <row r="73" customFormat="false" ht="12.75" hidden="false" customHeight="false" outlineLevel="0" collapsed="false">
      <c r="B73" s="354"/>
      <c r="C73" s="355"/>
      <c r="D73" s="356"/>
      <c r="E73" s="357"/>
      <c r="F73" s="354"/>
      <c r="G73" s="352"/>
      <c r="Q73" s="353"/>
    </row>
    <row r="74" customFormat="false" ht="12.75" hidden="false" customHeight="false" outlineLevel="0" collapsed="false">
      <c r="B74" s="354"/>
      <c r="C74" s="355"/>
      <c r="D74" s="356"/>
      <c r="E74" s="357"/>
      <c r="F74" s="354"/>
      <c r="G74" s="352"/>
      <c r="Q74" s="353"/>
    </row>
    <row r="75" customFormat="false" ht="12.75" hidden="false" customHeight="false" outlineLevel="0" collapsed="false">
      <c r="B75" s="354"/>
      <c r="C75" s="355"/>
      <c r="D75" s="356"/>
      <c r="E75" s="357"/>
      <c r="F75" s="354"/>
      <c r="G75" s="352"/>
      <c r="Q75" s="353"/>
    </row>
    <row r="76" customFormat="false" ht="12.75" hidden="false" customHeight="false" outlineLevel="0" collapsed="false">
      <c r="B76" s="354"/>
      <c r="C76" s="355"/>
      <c r="D76" s="356"/>
      <c r="E76" s="357"/>
      <c r="F76" s="354"/>
      <c r="G76" s="352"/>
      <c r="Q76" s="353"/>
    </row>
    <row r="77" customFormat="false" ht="12.75" hidden="false" customHeight="false" outlineLevel="0" collapsed="false">
      <c r="B77" s="354"/>
      <c r="C77" s="355"/>
      <c r="D77" s="356"/>
      <c r="E77" s="357"/>
      <c r="F77" s="354"/>
      <c r="G77" s="352"/>
      <c r="Q77" s="353"/>
    </row>
    <row r="78" customFormat="false" ht="12.75" hidden="false" customHeight="false" outlineLevel="0" collapsed="false">
      <c r="B78" s="354"/>
      <c r="C78" s="355"/>
      <c r="D78" s="356"/>
      <c r="E78" s="357"/>
      <c r="F78" s="354"/>
      <c r="G78" s="352"/>
      <c r="Q78" s="353"/>
    </row>
    <row r="79" customFormat="false" ht="12.75" hidden="false" customHeight="false" outlineLevel="0" collapsed="false">
      <c r="B79" s="354"/>
      <c r="C79" s="355"/>
      <c r="D79" s="356"/>
      <c r="E79" s="357"/>
      <c r="F79" s="354"/>
      <c r="G79" s="352"/>
      <c r="Q79" s="353"/>
    </row>
    <row r="80" customFormat="false" ht="12.75" hidden="false" customHeight="false" outlineLevel="0" collapsed="false">
      <c r="B80" s="354"/>
      <c r="C80" s="355"/>
      <c r="D80" s="356"/>
      <c r="E80" s="357"/>
      <c r="F80" s="354"/>
      <c r="G80" s="352"/>
      <c r="Q80" s="353"/>
    </row>
    <row r="81" customFormat="false" ht="12.75" hidden="false" customHeight="false" outlineLevel="0" collapsed="false">
      <c r="B81" s="354"/>
      <c r="C81" s="355"/>
      <c r="D81" s="356"/>
      <c r="E81" s="357"/>
      <c r="F81" s="354"/>
      <c r="G81" s="352"/>
      <c r="Q81" s="353"/>
    </row>
    <row r="82" customFormat="false" ht="12.75" hidden="false" customHeight="false" outlineLevel="0" collapsed="false">
      <c r="B82" s="354"/>
      <c r="C82" s="355"/>
      <c r="D82" s="356"/>
      <c r="E82" s="357"/>
      <c r="F82" s="354"/>
      <c r="G82" s="352"/>
      <c r="Q82" s="353"/>
    </row>
    <row r="83" customFormat="false" ht="12.75" hidden="false" customHeight="false" outlineLevel="0" collapsed="false">
      <c r="B83" s="354"/>
      <c r="C83" s="355"/>
      <c r="D83" s="356"/>
      <c r="E83" s="357"/>
      <c r="F83" s="354"/>
      <c r="G83" s="352"/>
      <c r="Q83" s="353"/>
    </row>
    <row r="84" customFormat="false" ht="12.75" hidden="false" customHeight="false" outlineLevel="0" collapsed="false">
      <c r="B84" s="354"/>
      <c r="C84" s="355"/>
      <c r="D84" s="356"/>
      <c r="E84" s="357"/>
      <c r="F84" s="354"/>
      <c r="G84" s="352"/>
      <c r="Q84" s="353"/>
    </row>
    <row r="85" customFormat="false" ht="12.75" hidden="false" customHeight="false" outlineLevel="0" collapsed="false">
      <c r="B85" s="354"/>
      <c r="C85" s="355"/>
      <c r="D85" s="356"/>
      <c r="E85" s="357"/>
      <c r="F85" s="354"/>
      <c r="G85" s="352"/>
      <c r="Q85" s="353"/>
    </row>
    <row r="86" customFormat="false" ht="12.75" hidden="false" customHeight="false" outlineLevel="0" collapsed="false">
      <c r="B86" s="354"/>
      <c r="C86" s="355"/>
      <c r="D86" s="356"/>
      <c r="E86" s="357"/>
      <c r="F86" s="354"/>
      <c r="G86" s="352"/>
      <c r="Q86" s="353"/>
    </row>
    <row r="87" customFormat="false" ht="12.75" hidden="false" customHeight="false" outlineLevel="0" collapsed="false">
      <c r="B87" s="354"/>
      <c r="C87" s="355"/>
      <c r="D87" s="356"/>
      <c r="E87" s="357"/>
      <c r="F87" s="354"/>
      <c r="G87" s="352"/>
      <c r="Q87" s="353"/>
    </row>
    <row r="88" customFormat="false" ht="12.75" hidden="false" customHeight="false" outlineLevel="0" collapsed="false">
      <c r="B88" s="354"/>
      <c r="C88" s="355"/>
      <c r="D88" s="356"/>
      <c r="E88" s="357"/>
      <c r="F88" s="354"/>
      <c r="G88" s="352"/>
      <c r="Q88" s="353"/>
    </row>
    <row r="89" customFormat="false" ht="12.75" hidden="false" customHeight="false" outlineLevel="0" collapsed="false">
      <c r="B89" s="354"/>
      <c r="C89" s="355"/>
      <c r="D89" s="356"/>
      <c r="E89" s="357"/>
      <c r="F89" s="354"/>
      <c r="G89" s="352"/>
      <c r="Q89" s="353"/>
    </row>
    <row r="90" customFormat="false" ht="12.75" hidden="false" customHeight="false" outlineLevel="0" collapsed="false">
      <c r="B90" s="354"/>
      <c r="C90" s="355"/>
      <c r="D90" s="356"/>
      <c r="E90" s="357"/>
      <c r="F90" s="354"/>
      <c r="G90" s="352"/>
      <c r="Q90" s="353"/>
    </row>
    <row r="91" customFormat="false" ht="12.75" hidden="false" customHeight="false" outlineLevel="0" collapsed="false">
      <c r="B91" s="354"/>
      <c r="C91" s="355"/>
      <c r="D91" s="356"/>
      <c r="E91" s="357"/>
      <c r="F91" s="354"/>
      <c r="G91" s="352"/>
      <c r="Q91" s="353"/>
    </row>
    <row r="92" customFormat="false" ht="12.75" hidden="false" customHeight="false" outlineLevel="0" collapsed="false">
      <c r="B92" s="354"/>
      <c r="C92" s="355"/>
      <c r="D92" s="356"/>
      <c r="E92" s="357"/>
      <c r="F92" s="354"/>
      <c r="G92" s="352"/>
      <c r="Q92" s="353"/>
    </row>
    <row r="93" customFormat="false" ht="12.75" hidden="false" customHeight="false" outlineLevel="0" collapsed="false">
      <c r="B93" s="354"/>
      <c r="C93" s="355"/>
      <c r="D93" s="356"/>
      <c r="E93" s="357"/>
      <c r="F93" s="354"/>
      <c r="G93" s="352"/>
      <c r="Q93" s="353"/>
    </row>
    <row r="94" customFormat="false" ht="12.75" hidden="false" customHeight="false" outlineLevel="0" collapsed="false">
      <c r="B94" s="354"/>
      <c r="C94" s="355"/>
      <c r="D94" s="356"/>
      <c r="E94" s="357"/>
      <c r="F94" s="354"/>
      <c r="G94" s="352"/>
      <c r="Q94" s="353"/>
    </row>
    <row r="95" customFormat="false" ht="12.75" hidden="false" customHeight="false" outlineLevel="0" collapsed="false">
      <c r="B95" s="354"/>
      <c r="C95" s="355"/>
      <c r="D95" s="356"/>
      <c r="E95" s="357"/>
      <c r="F95" s="354"/>
      <c r="G95" s="352"/>
      <c r="Q95" s="353"/>
    </row>
    <row r="96" customFormat="false" ht="12.75" hidden="false" customHeight="false" outlineLevel="0" collapsed="false">
      <c r="B96" s="354"/>
      <c r="C96" s="355"/>
      <c r="D96" s="356"/>
      <c r="E96" s="357"/>
      <c r="F96" s="354"/>
      <c r="G96" s="352"/>
      <c r="Q96" s="353"/>
    </row>
    <row r="97" customFormat="false" ht="12.75" hidden="false" customHeight="false" outlineLevel="0" collapsed="false">
      <c r="B97" s="354"/>
      <c r="C97" s="355"/>
      <c r="D97" s="356"/>
      <c r="E97" s="357"/>
      <c r="F97" s="354"/>
      <c r="G97" s="352"/>
      <c r="Q97" s="353"/>
    </row>
    <row r="98" customFormat="false" ht="12.75" hidden="false" customHeight="false" outlineLevel="0" collapsed="false">
      <c r="B98" s="354"/>
      <c r="C98" s="355"/>
      <c r="D98" s="356"/>
      <c r="E98" s="357"/>
      <c r="F98" s="354"/>
      <c r="G98" s="352"/>
      <c r="Q98" s="353"/>
    </row>
    <row r="99" customFormat="false" ht="12.75" hidden="false" customHeight="false" outlineLevel="0" collapsed="false">
      <c r="B99" s="354"/>
      <c r="C99" s="355"/>
      <c r="D99" s="356"/>
      <c r="E99" s="357"/>
      <c r="F99" s="354"/>
      <c r="G99" s="352"/>
      <c r="Q99" s="353"/>
    </row>
    <row r="100" customFormat="false" ht="12.75" hidden="false" customHeight="false" outlineLevel="0" collapsed="false">
      <c r="B100" s="354"/>
      <c r="C100" s="355"/>
      <c r="D100" s="356"/>
      <c r="E100" s="357"/>
      <c r="F100" s="354"/>
      <c r="G100" s="352"/>
      <c r="Q100" s="353"/>
    </row>
    <row r="101" customFormat="false" ht="12.75" hidden="false" customHeight="false" outlineLevel="0" collapsed="false">
      <c r="B101" s="354"/>
      <c r="C101" s="355"/>
      <c r="D101" s="356"/>
      <c r="E101" s="357"/>
      <c r="F101" s="354"/>
      <c r="G101" s="352"/>
      <c r="Q101" s="353"/>
    </row>
    <row r="102" customFormat="false" ht="12.75" hidden="false" customHeight="false" outlineLevel="0" collapsed="false">
      <c r="B102" s="354"/>
      <c r="C102" s="355"/>
      <c r="D102" s="356"/>
      <c r="E102" s="357"/>
      <c r="F102" s="354"/>
      <c r="G102" s="352"/>
      <c r="Q102" s="353"/>
    </row>
    <row r="103" customFormat="false" ht="12.75" hidden="false" customHeight="false" outlineLevel="0" collapsed="false">
      <c r="B103" s="354"/>
      <c r="C103" s="355"/>
      <c r="D103" s="356"/>
      <c r="E103" s="357"/>
      <c r="F103" s="354"/>
      <c r="G103" s="352"/>
      <c r="Q103" s="353"/>
    </row>
    <row r="104" customFormat="false" ht="12.75" hidden="false" customHeight="false" outlineLevel="0" collapsed="false">
      <c r="B104" s="354"/>
      <c r="C104" s="355"/>
      <c r="D104" s="356"/>
      <c r="E104" s="357"/>
      <c r="F104" s="354"/>
      <c r="G104" s="352"/>
      <c r="Q104" s="353"/>
    </row>
    <row r="105" customFormat="false" ht="12.75" hidden="false" customHeight="false" outlineLevel="0" collapsed="false">
      <c r="B105" s="354"/>
      <c r="C105" s="355"/>
      <c r="D105" s="356"/>
      <c r="E105" s="357"/>
      <c r="F105" s="354"/>
      <c r="G105" s="352"/>
      <c r="Q105" s="353"/>
    </row>
    <row r="106" customFormat="false" ht="12.75" hidden="false" customHeight="false" outlineLevel="0" collapsed="false">
      <c r="B106" s="354"/>
      <c r="C106" s="355"/>
      <c r="D106" s="356"/>
      <c r="E106" s="357"/>
      <c r="F106" s="354"/>
      <c r="G106" s="352"/>
      <c r="Q106" s="353"/>
    </row>
    <row r="107" customFormat="false" ht="12.75" hidden="false" customHeight="false" outlineLevel="0" collapsed="false">
      <c r="B107" s="354"/>
      <c r="C107" s="355"/>
      <c r="D107" s="356"/>
      <c r="E107" s="357"/>
      <c r="F107" s="354"/>
      <c r="G107" s="352"/>
      <c r="Q107" s="353"/>
    </row>
    <row r="108" customFormat="false" ht="12.75" hidden="false" customHeight="false" outlineLevel="0" collapsed="false">
      <c r="B108" s="354"/>
      <c r="C108" s="355"/>
      <c r="D108" s="356"/>
      <c r="E108" s="357"/>
      <c r="F108" s="354"/>
      <c r="G108" s="352"/>
      <c r="Q108" s="353"/>
    </row>
    <row r="109" customFormat="false" ht="12.75" hidden="false" customHeight="false" outlineLevel="0" collapsed="false">
      <c r="B109" s="354"/>
      <c r="C109" s="355"/>
      <c r="D109" s="356"/>
      <c r="E109" s="357"/>
      <c r="F109" s="354"/>
      <c r="G109" s="352"/>
      <c r="Q109" s="353"/>
    </row>
    <row r="110" customFormat="false" ht="12.75" hidden="false" customHeight="false" outlineLevel="0" collapsed="false">
      <c r="B110" s="354"/>
      <c r="C110" s="355"/>
      <c r="D110" s="356"/>
      <c r="E110" s="357"/>
      <c r="F110" s="354"/>
      <c r="G110" s="352"/>
      <c r="Q110" s="353"/>
    </row>
    <row r="111" customFormat="false" ht="12.75" hidden="false" customHeight="false" outlineLevel="0" collapsed="false">
      <c r="B111" s="354"/>
      <c r="C111" s="355"/>
      <c r="D111" s="356"/>
      <c r="E111" s="357"/>
      <c r="F111" s="354"/>
      <c r="G111" s="352"/>
      <c r="Q111" s="353"/>
    </row>
    <row r="112" customFormat="false" ht="12.75" hidden="false" customHeight="false" outlineLevel="0" collapsed="false">
      <c r="B112" s="354"/>
      <c r="C112" s="355"/>
      <c r="D112" s="356"/>
      <c r="E112" s="357"/>
      <c r="F112" s="354"/>
      <c r="G112" s="352"/>
      <c r="Q112" s="353"/>
    </row>
    <row r="113" customFormat="false" ht="12.75" hidden="false" customHeight="false" outlineLevel="0" collapsed="false">
      <c r="B113" s="354"/>
      <c r="C113" s="355"/>
      <c r="D113" s="356"/>
      <c r="E113" s="357"/>
      <c r="F113" s="354"/>
      <c r="G113" s="352"/>
      <c r="Q113" s="353"/>
    </row>
  </sheetData>
  <mergeCells count="17">
    <mergeCell ref="B1:R1"/>
    <mergeCell ref="K2:N2"/>
    <mergeCell ref="O2:R2"/>
    <mergeCell ref="I3:I4"/>
    <mergeCell ref="K3:N3"/>
    <mergeCell ref="O3:Q4"/>
    <mergeCell ref="I5:I6"/>
    <mergeCell ref="L5:M5"/>
    <mergeCell ref="O5:Q6"/>
    <mergeCell ref="K6:N6"/>
    <mergeCell ref="I7:I8"/>
    <mergeCell ref="K7:N7"/>
    <mergeCell ref="O7:Q8"/>
    <mergeCell ref="K8:N8"/>
    <mergeCell ref="I9:I10"/>
    <mergeCell ref="K10:N10"/>
    <mergeCell ref="B11:R11"/>
  </mergeCells>
  <printOptions headings="false" gridLines="fals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176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A1" activeCellId="0" sqref="A1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5.7"/>
    <col collapsed="false" customWidth="true" hidden="false" outlineLevel="0" max="3" min="3" style="0" width="3.29"/>
    <col collapsed="false" customWidth="true" hidden="false" outlineLevel="0" max="4" min="4" style="0" width="7.15"/>
    <col collapsed="false" customWidth="true" hidden="false" outlineLevel="0" max="7" min="5" style="0" width="7.42"/>
    <col collapsed="false" customWidth="true" hidden="false" outlineLevel="0" max="8" min="8" style="0" width="2.99"/>
    <col collapsed="false" customWidth="true" hidden="false" outlineLevel="0" max="10" min="10" style="0" width="7"/>
    <col collapsed="false" customWidth="true" hidden="false" outlineLevel="0" max="11" min="11" style="0" width="3.71"/>
    <col collapsed="false" customWidth="true" hidden="false" outlineLevel="0" max="12" min="12" style="0" width="12.29"/>
    <col collapsed="false" customWidth="true" hidden="false" outlineLevel="0" max="13" min="13" style="0" width="7.42"/>
    <col collapsed="false" customWidth="true" hidden="false" outlineLevel="0" max="14" min="14" style="0" width="5.43"/>
    <col collapsed="false" customWidth="true" hidden="false" outlineLevel="0" max="21" min="21" style="0" width="9.29"/>
    <col collapsed="false" customWidth="true" hidden="false" outlineLevel="0" max="22" min="22" style="0" width="2.14"/>
    <col collapsed="false" customWidth="true" hidden="false" outlineLevel="0" max="23" min="23" style="53" width="10.42"/>
    <col collapsed="false" customWidth="true" hidden="false" outlineLevel="0" max="27" min="27" style="0" width="6.42"/>
    <col collapsed="false" customWidth="true" hidden="false" outlineLevel="0" max="28" min="28" style="0" width="3.71"/>
    <col collapsed="false" customWidth="true" hidden="false" outlineLevel="0" max="31" min="31" style="0" width="2.71"/>
    <col collapsed="false" customWidth="true" hidden="false" outlineLevel="0" max="32" min="32" style="0" width="11.71"/>
    <col collapsed="false" customWidth="true" hidden="false" outlineLevel="0" max="34" min="34" style="0" width="3.86"/>
    <col collapsed="false" customWidth="true" hidden="false" outlineLevel="0" max="37" min="37" style="0" width="5.7"/>
    <col collapsed="false" customWidth="true" hidden="false" outlineLevel="0" max="40" min="40" style="0" width="6.15"/>
    <col collapsed="false" customWidth="true" hidden="false" outlineLevel="0" max="41" min="41" style="0" width="5.01"/>
  </cols>
  <sheetData>
    <row r="1" customFormat="false" ht="12.75" hidden="false" customHeight="false" outlineLevel="0" collapsed="false">
      <c r="A1" s="360" t="s">
        <v>252</v>
      </c>
      <c r="W1" s="361"/>
    </row>
    <row r="3" customFormat="false" ht="12.75" hidden="false" customHeight="false" outlineLevel="0" collapsed="false">
      <c r="A3" s="360" t="s">
        <v>253</v>
      </c>
      <c r="C3" s="360" t="s">
        <v>254</v>
      </c>
      <c r="J3" s="362" t="s">
        <v>255</v>
      </c>
      <c r="K3" s="5"/>
      <c r="L3" s="363"/>
      <c r="M3" s="363"/>
      <c r="N3" s="363"/>
      <c r="O3" s="5"/>
      <c r="P3" s="5"/>
      <c r="Q3" s="5"/>
      <c r="R3" s="5"/>
      <c r="S3" s="5"/>
    </row>
    <row r="4" customFormat="false" ht="12.75" hidden="false" customHeight="false" outlineLevel="0" collapsed="false">
      <c r="C4" s="0" t="s">
        <v>256</v>
      </c>
      <c r="D4" s="0" t="s">
        <v>257</v>
      </c>
      <c r="E4" s="0" t="s">
        <v>258</v>
      </c>
      <c r="F4" s="34" t="s">
        <v>259</v>
      </c>
    </row>
    <row r="5" customFormat="false" ht="13.5" hidden="false" customHeight="false" outlineLevel="0" collapsed="false">
      <c r="C5" s="0" t="n">
        <v>0</v>
      </c>
      <c r="D5" s="0" t="n">
        <f aca="false">+B6</f>
        <v>5</v>
      </c>
      <c r="E5" s="364" t="n">
        <f aca="false">+B$6+C5*B$7</f>
        <v>5</v>
      </c>
      <c r="F5" s="291" t="n">
        <f aca="false">+D5</f>
        <v>5</v>
      </c>
      <c r="J5" s="365" t="s">
        <v>260</v>
      </c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7"/>
    </row>
    <row r="6" customFormat="false" ht="13.5" hidden="false" customHeight="false" outlineLevel="0" collapsed="false">
      <c r="A6" s="34" t="s">
        <v>261</v>
      </c>
      <c r="B6" s="368" t="n">
        <v>5</v>
      </c>
      <c r="C6" s="0" t="n">
        <f aca="false">+C5+1</f>
        <v>1</v>
      </c>
      <c r="D6" s="0" t="n">
        <f aca="false">+D5+B$7</f>
        <v>8</v>
      </c>
      <c r="E6" s="364" t="n">
        <f aca="false">+B$6+C6*B$7</f>
        <v>8</v>
      </c>
      <c r="F6" s="291" t="n">
        <f aca="false">+F5+D6</f>
        <v>13</v>
      </c>
      <c r="J6" s="369" t="s">
        <v>262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370"/>
    </row>
    <row r="7" customFormat="false" ht="13.5" hidden="false" customHeight="false" outlineLevel="0" collapsed="false">
      <c r="A7" s="34" t="s">
        <v>263</v>
      </c>
      <c r="B7" s="368" t="n">
        <v>3</v>
      </c>
      <c r="C7" s="0" t="n">
        <f aca="false">+C6+1</f>
        <v>2</v>
      </c>
      <c r="D7" s="0" t="n">
        <f aca="false">+D6+B$7</f>
        <v>11</v>
      </c>
      <c r="E7" s="364" t="n">
        <f aca="false">+B$6+C7*B$7</f>
        <v>11</v>
      </c>
      <c r="F7" s="291" t="n">
        <f aca="false">+F6+D7</f>
        <v>24</v>
      </c>
      <c r="J7" s="369" t="s">
        <v>264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370"/>
    </row>
    <row r="8" customFormat="false" ht="12.75" hidden="false" customHeight="false" outlineLevel="0" collapsed="false">
      <c r="C8" s="0" t="n">
        <f aca="false">+C7+1</f>
        <v>3</v>
      </c>
      <c r="D8" s="0" t="n">
        <f aca="false">+D7+B$7</f>
        <v>14</v>
      </c>
      <c r="E8" s="364" t="n">
        <f aca="false">+B$6+C8*B$7</f>
        <v>14</v>
      </c>
      <c r="F8" s="291" t="n">
        <f aca="false">+F7+D8</f>
        <v>38</v>
      </c>
      <c r="J8" s="369" t="s">
        <v>265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370"/>
    </row>
    <row r="9" customFormat="false" ht="12.75" hidden="false" customHeight="false" outlineLevel="0" collapsed="false">
      <c r="A9" s="371" t="s">
        <v>266</v>
      </c>
      <c r="C9" s="0" t="n">
        <f aca="false">+C8+1</f>
        <v>4</v>
      </c>
      <c r="D9" s="0" t="n">
        <f aca="false">+D8+B$7</f>
        <v>17</v>
      </c>
      <c r="E9" s="364" t="n">
        <f aca="false">+B$6+C9*B$7</f>
        <v>17</v>
      </c>
      <c r="F9" s="291" t="n">
        <f aca="false">+F8+D9</f>
        <v>55</v>
      </c>
      <c r="J9" s="369" t="s">
        <v>267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370"/>
    </row>
    <row r="10" customFormat="false" ht="13.5" hidden="false" customHeight="false" outlineLevel="0" collapsed="false">
      <c r="C10" s="0" t="n">
        <f aca="false">+C9+1</f>
        <v>5</v>
      </c>
      <c r="D10" s="0" t="n">
        <f aca="false">+D9+B$7</f>
        <v>20</v>
      </c>
      <c r="E10" s="364" t="n">
        <f aca="false">+B$6+C10*B$7</f>
        <v>20</v>
      </c>
      <c r="F10" s="291" t="n">
        <f aca="false">+F9+D10</f>
        <v>75</v>
      </c>
      <c r="J10" s="372" t="s">
        <v>268</v>
      </c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4"/>
    </row>
    <row r="11" customFormat="false" ht="12.75" hidden="false" customHeight="false" outlineLevel="0" collapsed="false">
      <c r="A11" s="375" t="s">
        <v>269</v>
      </c>
      <c r="C11" s="0" t="n">
        <f aca="false">+C10+1</f>
        <v>6</v>
      </c>
      <c r="D11" s="0" t="n">
        <f aca="false">+D10+B$7</f>
        <v>23</v>
      </c>
      <c r="E11" s="364" t="n">
        <f aca="false">+B$6+C11*B$7</f>
        <v>23</v>
      </c>
      <c r="F11" s="291" t="n">
        <f aca="false">+F10+D11</f>
        <v>98</v>
      </c>
      <c r="J11" s="376" t="s">
        <v>270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8"/>
    </row>
    <row r="12" customFormat="false" ht="12.75" hidden="false" customHeight="false" outlineLevel="0" collapsed="false">
      <c r="A12" s="379" t="s">
        <v>271</v>
      </c>
      <c r="C12" s="0" t="n">
        <f aca="false">+C11+1</f>
        <v>7</v>
      </c>
      <c r="D12" s="0" t="n">
        <f aca="false">+D11+B$7</f>
        <v>26</v>
      </c>
      <c r="E12" s="364" t="n">
        <f aca="false">+B$6+C12*B$7</f>
        <v>26</v>
      </c>
      <c r="F12" s="291" t="n">
        <f aca="false">+F11+D12</f>
        <v>124</v>
      </c>
      <c r="J12" s="380" t="s">
        <v>272</v>
      </c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2"/>
    </row>
    <row r="13" customFormat="false" ht="12.75" hidden="false" customHeight="false" outlineLevel="0" collapsed="false">
      <c r="A13" s="379" t="s">
        <v>273</v>
      </c>
      <c r="C13" s="0" t="n">
        <f aca="false">+C12+1</f>
        <v>8</v>
      </c>
      <c r="D13" s="0" t="n">
        <f aca="false">+D12+B$7</f>
        <v>29</v>
      </c>
      <c r="E13" s="364" t="n">
        <f aca="false">+B$6+C13*B$7</f>
        <v>29</v>
      </c>
      <c r="F13" s="291" t="n">
        <f aca="false">+F12+D13</f>
        <v>153</v>
      </c>
      <c r="J13" s="383" t="s">
        <v>274</v>
      </c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2"/>
    </row>
    <row r="14" customFormat="false" ht="13.5" hidden="false" customHeight="false" outlineLevel="0" collapsed="false">
      <c r="A14" s="384" t="s">
        <v>275</v>
      </c>
      <c r="C14" s="0" t="n">
        <f aca="false">+C13+1</f>
        <v>9</v>
      </c>
      <c r="D14" s="0" t="n">
        <f aca="false">+D13+B$7</f>
        <v>32</v>
      </c>
      <c r="E14" s="364" t="n">
        <f aca="false">+B$6+C14*B$7</f>
        <v>32</v>
      </c>
      <c r="F14" s="291" t="n">
        <f aca="false">+F13+D14</f>
        <v>185</v>
      </c>
      <c r="J14" s="380" t="s">
        <v>276</v>
      </c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2"/>
    </row>
    <row r="15" customFormat="false" ht="12.75" hidden="false" customHeight="false" outlineLevel="0" collapsed="false">
      <c r="C15" s="0" t="n">
        <f aca="false">+C14+1</f>
        <v>10</v>
      </c>
      <c r="D15" s="0" t="n">
        <f aca="false">+D14+B$7</f>
        <v>35</v>
      </c>
      <c r="E15" s="364" t="n">
        <f aca="false">+B$6+C15*B$7</f>
        <v>35</v>
      </c>
      <c r="F15" s="291" t="n">
        <f aca="false">+F14+D15</f>
        <v>220</v>
      </c>
      <c r="J15" s="385" t="s">
        <v>277</v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7"/>
    </row>
    <row r="16" customFormat="false" ht="12.75" hidden="false" customHeight="false" outlineLevel="0" collapsed="false">
      <c r="J16" s="388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90"/>
    </row>
    <row r="17" customFormat="false" ht="12.75" hidden="false" customHeight="false" outlineLevel="0" collapsed="false">
      <c r="A17" s="364" t="s">
        <v>278</v>
      </c>
      <c r="E17" s="364" t="s">
        <v>279</v>
      </c>
      <c r="J17" s="39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2"/>
    </row>
    <row r="18" customFormat="false" ht="12.75" hidden="false" customHeight="false" outlineLevel="0" collapsed="false">
      <c r="A18" s="392" t="s">
        <v>280</v>
      </c>
      <c r="E18" s="392"/>
      <c r="J18" s="393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7"/>
    </row>
    <row r="19" customFormat="false" ht="12.75" hidden="false" customHeight="false" outlineLevel="0" collapsed="false">
      <c r="A19" s="392"/>
      <c r="E19" s="392"/>
    </row>
    <row r="20" s="363" customFormat="true" ht="8.1" hidden="false" customHeight="true" outlineLevel="0" collapsed="false">
      <c r="A20" s="394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6"/>
      <c r="W20" s="397"/>
    </row>
    <row r="21" s="363" customFormat="true" ht="12.75" hidden="false" customHeight="true" outlineLevel="0" collapsed="false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97"/>
    </row>
    <row r="22" customFormat="false" ht="12.75" hidden="false" customHeight="false" outlineLevel="0" collapsed="false">
      <c r="A22" s="360" t="s">
        <v>281</v>
      </c>
      <c r="C22" s="360" t="s">
        <v>282</v>
      </c>
      <c r="J22" s="362" t="s">
        <v>255</v>
      </c>
    </row>
    <row r="23" customFormat="false" ht="12.75" hidden="false" customHeight="false" outlineLevel="0" collapsed="false">
      <c r="C23" s="0" t="s">
        <v>256</v>
      </c>
      <c r="D23" s="0" t="s">
        <v>257</v>
      </c>
      <c r="E23" s="0" t="s">
        <v>258</v>
      </c>
      <c r="F23" s="0" t="s">
        <v>259</v>
      </c>
    </row>
    <row r="24" customFormat="false" ht="13.5" hidden="false" customHeight="false" outlineLevel="0" collapsed="false">
      <c r="C24" s="0" t="n">
        <v>0</v>
      </c>
      <c r="D24" s="0" t="n">
        <f aca="false">+B25</f>
        <v>5</v>
      </c>
      <c r="E24" s="364" t="n">
        <f aca="false">+B$25*B$26^C24</f>
        <v>5</v>
      </c>
      <c r="F24" s="0" t="n">
        <f aca="false">+D24</f>
        <v>5</v>
      </c>
      <c r="J24" s="376" t="s">
        <v>283</v>
      </c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8"/>
    </row>
    <row r="25" customFormat="false" ht="13.5" hidden="false" customHeight="false" outlineLevel="0" collapsed="false">
      <c r="A25" s="34" t="s">
        <v>261</v>
      </c>
      <c r="B25" s="398" t="n">
        <v>5</v>
      </c>
      <c r="C25" s="0" t="n">
        <f aca="false">+C24+1</f>
        <v>1</v>
      </c>
      <c r="D25" s="0" t="n">
        <f aca="false">+D24*B$26</f>
        <v>15</v>
      </c>
      <c r="E25" s="364" t="n">
        <f aca="false">+B$25*B$26^C25</f>
        <v>15</v>
      </c>
      <c r="F25" s="0" t="n">
        <f aca="false">+F24+D25</f>
        <v>20</v>
      </c>
      <c r="J25" s="380" t="s">
        <v>272</v>
      </c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2"/>
    </row>
    <row r="26" customFormat="false" ht="13.5" hidden="false" customHeight="false" outlineLevel="0" collapsed="false">
      <c r="A26" s="34" t="s">
        <v>284</v>
      </c>
      <c r="B26" s="398" t="n">
        <v>3</v>
      </c>
      <c r="C26" s="0" t="n">
        <f aca="false">+C25+1</f>
        <v>2</v>
      </c>
      <c r="D26" s="0" t="n">
        <f aca="false">+D25*B$26</f>
        <v>45</v>
      </c>
      <c r="E26" s="364" t="n">
        <f aca="false">+B$25*B$26^C26</f>
        <v>45</v>
      </c>
      <c r="F26" s="0" t="n">
        <f aca="false">+F25+D26</f>
        <v>65</v>
      </c>
      <c r="J26" s="383" t="s">
        <v>274</v>
      </c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2"/>
    </row>
    <row r="27" customFormat="false" ht="12.75" hidden="false" customHeight="false" outlineLevel="0" collapsed="false">
      <c r="C27" s="0" t="n">
        <f aca="false">+C26+1</f>
        <v>3</v>
      </c>
      <c r="D27" s="0" t="n">
        <f aca="false">+D26*B$26</f>
        <v>135</v>
      </c>
      <c r="E27" s="364" t="n">
        <f aca="false">+B$25*B$26^C27</f>
        <v>135</v>
      </c>
      <c r="F27" s="0" t="n">
        <f aca="false">+F26+D27</f>
        <v>200</v>
      </c>
      <c r="J27" s="380" t="s">
        <v>285</v>
      </c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2"/>
    </row>
    <row r="28" customFormat="false" ht="12.75" hidden="false" customHeight="false" outlineLevel="0" collapsed="false">
      <c r="A28" s="371" t="s">
        <v>286</v>
      </c>
      <c r="C28" s="0" t="n">
        <f aca="false">+C27+1</f>
        <v>4</v>
      </c>
      <c r="D28" s="0" t="n">
        <f aca="false">+D27*B$26</f>
        <v>405</v>
      </c>
      <c r="E28" s="364" t="n">
        <f aca="false">+B$25*B$26^C28</f>
        <v>405</v>
      </c>
      <c r="F28" s="0" t="n">
        <f aca="false">+F27+D28</f>
        <v>605</v>
      </c>
      <c r="J28" s="383" t="s">
        <v>287</v>
      </c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2"/>
    </row>
    <row r="29" customFormat="false" ht="12.75" hidden="false" customHeight="false" outlineLevel="0" collapsed="false">
      <c r="C29" s="0" t="n">
        <f aca="false">+C28+1</f>
        <v>5</v>
      </c>
      <c r="D29" s="0" t="n">
        <f aca="false">+D28*B$26</f>
        <v>1215</v>
      </c>
      <c r="E29" s="364" t="n">
        <f aca="false">+B$25*B$26^C29</f>
        <v>1215</v>
      </c>
      <c r="F29" s="0" t="n">
        <f aca="false">+F28+D29</f>
        <v>1820</v>
      </c>
      <c r="J29" s="399" t="s">
        <v>288</v>
      </c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7"/>
    </row>
    <row r="30" customFormat="false" ht="12.75" hidden="false" customHeight="false" outlineLevel="0" collapsed="false">
      <c r="C30" s="0" t="n">
        <f aca="false">+C29+1</f>
        <v>6</v>
      </c>
      <c r="D30" s="0" t="n">
        <f aca="false">+D29*B$26</f>
        <v>3645</v>
      </c>
      <c r="E30" s="364" t="n">
        <f aca="false">+B$25*B$26^C30</f>
        <v>3645</v>
      </c>
      <c r="F30" s="0" t="n">
        <f aca="false">+F29+D30</f>
        <v>5465</v>
      </c>
    </row>
    <row r="31" customFormat="false" ht="12.75" hidden="false" customHeight="false" outlineLevel="0" collapsed="false">
      <c r="C31" s="0" t="n">
        <f aca="false">+C30+1</f>
        <v>7</v>
      </c>
      <c r="D31" s="0" t="n">
        <f aca="false">+D30*B$26</f>
        <v>10935</v>
      </c>
      <c r="E31" s="364" t="n">
        <f aca="false">+B$25*B$26^C31</f>
        <v>10935</v>
      </c>
      <c r="F31" s="0" t="n">
        <f aca="false">+F30+D31</f>
        <v>16400</v>
      </c>
      <c r="J31" s="388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90"/>
    </row>
    <row r="32" customFormat="false" ht="12.75" hidden="false" customHeight="false" outlineLevel="0" collapsed="false">
      <c r="C32" s="0" t="n">
        <f aca="false">+C31+1</f>
        <v>8</v>
      </c>
      <c r="D32" s="0" t="n">
        <f aca="false">+D31*B$26</f>
        <v>32805</v>
      </c>
      <c r="E32" s="364" t="n">
        <f aca="false">+B$25*B$26^C32</f>
        <v>32805</v>
      </c>
      <c r="F32" s="0" t="n">
        <f aca="false">+F31+D32</f>
        <v>49205</v>
      </c>
      <c r="J32" s="39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2"/>
    </row>
    <row r="33" customFormat="false" ht="12.75" hidden="false" customHeight="false" outlineLevel="0" collapsed="false">
      <c r="C33" s="0" t="n">
        <f aca="false">+C32+1</f>
        <v>9</v>
      </c>
      <c r="D33" s="0" t="n">
        <f aca="false">+D32*B$26</f>
        <v>98415</v>
      </c>
      <c r="E33" s="364" t="n">
        <f aca="false">+B$25*B$26^C33</f>
        <v>98415</v>
      </c>
      <c r="F33" s="0" t="n">
        <f aca="false">+F32+D33</f>
        <v>147620</v>
      </c>
      <c r="J33" s="393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7"/>
    </row>
    <row r="34" customFormat="false" ht="12.75" hidden="false" customHeight="false" outlineLevel="0" collapsed="false">
      <c r="C34" s="0" t="n">
        <f aca="false">+C33+1</f>
        <v>10</v>
      </c>
      <c r="D34" s="0" t="n">
        <f aca="false">+D33*B$26</f>
        <v>295245</v>
      </c>
      <c r="E34" s="364" t="n">
        <f aca="false">+B$25*B$26^C34</f>
        <v>295245</v>
      </c>
      <c r="F34" s="0" t="n">
        <f aca="false">+F33+D34</f>
        <v>442865</v>
      </c>
    </row>
    <row r="36" customFormat="false" ht="12.75" hidden="false" customHeight="false" outlineLevel="0" collapsed="false">
      <c r="B36" s="364" t="s">
        <v>289</v>
      </c>
      <c r="E36" s="364" t="s">
        <v>290</v>
      </c>
    </row>
    <row r="37" customFormat="false" ht="12.75" hidden="false" customHeight="false" outlineLevel="0" collapsed="false">
      <c r="B37" s="392" t="s">
        <v>291</v>
      </c>
      <c r="E37" s="392" t="s">
        <v>292</v>
      </c>
    </row>
    <row r="38" customFormat="false" ht="12.75" hidden="false" customHeight="false" outlineLevel="0" collapsed="false">
      <c r="A38" s="392"/>
      <c r="E38" s="392"/>
    </row>
    <row r="39" s="363" customFormat="true" ht="8.1" hidden="false" customHeight="true" outlineLevel="0" collapsed="false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6"/>
      <c r="W39" s="397"/>
    </row>
    <row r="40" s="363" customFormat="true" ht="12.75" hidden="false" customHeight="true" outlineLevel="0" collapsed="false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397"/>
    </row>
    <row r="41" customFormat="false" ht="12.75" hidden="false" customHeight="false" outlineLevel="0" collapsed="false">
      <c r="A41" s="360" t="s">
        <v>293</v>
      </c>
      <c r="B41" s="360"/>
      <c r="C41" s="360" t="s">
        <v>294</v>
      </c>
      <c r="D41" s="360"/>
      <c r="E41" s="360"/>
      <c r="J41" s="360" t="s">
        <v>295</v>
      </c>
    </row>
    <row r="42" customFormat="false" ht="13.5" hidden="false" customHeight="false" outlineLevel="0" collapsed="false">
      <c r="C42" s="53" t="s">
        <v>256</v>
      </c>
      <c r="D42" s="53" t="s">
        <v>296</v>
      </c>
    </row>
    <row r="43" customFormat="false" ht="13.5" hidden="false" customHeight="false" outlineLevel="0" collapsed="false">
      <c r="A43" s="34" t="s">
        <v>297</v>
      </c>
      <c r="B43" s="400" t="n">
        <v>5200</v>
      </c>
      <c r="C43" s="53" t="n">
        <v>0</v>
      </c>
      <c r="D43" s="401" t="n">
        <f aca="false">+B43</f>
        <v>5200</v>
      </c>
      <c r="J43" s="402" t="s">
        <v>298</v>
      </c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8"/>
    </row>
    <row r="44" customFormat="false" ht="13.5" hidden="false" customHeight="false" outlineLevel="0" collapsed="false">
      <c r="A44" s="34" t="s">
        <v>299</v>
      </c>
      <c r="B44" s="400" t="n">
        <v>4000</v>
      </c>
      <c r="C44" s="53" t="n">
        <f aca="false">1+C43</f>
        <v>1</v>
      </c>
      <c r="D44" s="401" t="n">
        <f aca="false">+B44</f>
        <v>4000</v>
      </c>
      <c r="J44" s="380" t="s">
        <v>300</v>
      </c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2"/>
    </row>
    <row r="45" customFormat="false" ht="13.5" hidden="false" customHeight="false" outlineLevel="0" collapsed="false">
      <c r="A45" s="34"/>
      <c r="B45" s="403"/>
      <c r="C45" s="53" t="n">
        <f aca="false">1+C44</f>
        <v>2</v>
      </c>
      <c r="D45" s="401" t="n">
        <f aca="false">+B$46*D44+B$47*D43</f>
        <v>4720</v>
      </c>
      <c r="J45" s="404" t="s">
        <v>301</v>
      </c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2"/>
      <c r="X45" s="363"/>
    </row>
    <row r="46" customFormat="false" ht="13.5" hidden="false" customHeight="false" outlineLevel="0" collapsed="false">
      <c r="A46" s="34" t="s">
        <v>302</v>
      </c>
      <c r="B46" s="400" t="n">
        <v>0.4</v>
      </c>
      <c r="C46" s="53" t="n">
        <f aca="false">1+C45</f>
        <v>3</v>
      </c>
      <c r="D46" s="405"/>
      <c r="J46" s="380" t="s">
        <v>303</v>
      </c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2"/>
    </row>
    <row r="47" customFormat="false" ht="12.75" hidden="false" customHeight="false" outlineLevel="0" collapsed="false">
      <c r="A47" s="34" t="s">
        <v>304</v>
      </c>
      <c r="B47" s="403" t="n">
        <f aca="false">1-B46</f>
        <v>0.6</v>
      </c>
      <c r="C47" s="53" t="n">
        <f aca="false">1+C46</f>
        <v>4</v>
      </c>
      <c r="D47" s="405"/>
      <c r="J47" s="404" t="s">
        <v>305</v>
      </c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2"/>
    </row>
    <row r="48" customFormat="false" ht="12.75" hidden="false" customHeight="false" outlineLevel="0" collapsed="false">
      <c r="C48" s="53" t="n">
        <f aca="false">1+C47</f>
        <v>5</v>
      </c>
      <c r="D48" s="405"/>
      <c r="J48" s="399" t="s">
        <v>306</v>
      </c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7"/>
    </row>
    <row r="49" customFormat="false" ht="12.75" hidden="false" customHeight="false" outlineLevel="0" collapsed="false">
      <c r="C49" s="53" t="n">
        <f aca="false">1+C48</f>
        <v>6</v>
      </c>
      <c r="D49" s="405"/>
    </row>
    <row r="50" customFormat="false" ht="12.75" hidden="false" customHeight="false" outlineLevel="0" collapsed="false">
      <c r="C50" s="53" t="n">
        <f aca="false">1+C49</f>
        <v>7</v>
      </c>
      <c r="D50" s="405"/>
      <c r="J50" s="402" t="s">
        <v>307</v>
      </c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8"/>
    </row>
    <row r="51" customFormat="false" ht="12.75" hidden="false" customHeight="false" outlineLevel="0" collapsed="false">
      <c r="C51" s="53" t="n">
        <f aca="false">1+C50</f>
        <v>8</v>
      </c>
      <c r="D51" s="405"/>
      <c r="J51" s="399" t="s">
        <v>308</v>
      </c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7"/>
    </row>
    <row r="52" customFormat="false" ht="12.75" hidden="false" customHeight="false" outlineLevel="0" collapsed="false">
      <c r="C52" s="53" t="n">
        <f aca="false">1+C51</f>
        <v>9</v>
      </c>
      <c r="D52" s="405"/>
    </row>
    <row r="53" customFormat="false" ht="12.75" hidden="false" customHeight="false" outlineLevel="0" collapsed="false">
      <c r="C53" s="53" t="n">
        <f aca="false">1+C52</f>
        <v>10</v>
      </c>
      <c r="D53" s="405"/>
      <c r="I53" s="392" t="s">
        <v>309</v>
      </c>
      <c r="J53" s="406" t="s">
        <v>310</v>
      </c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8"/>
    </row>
    <row r="54" customFormat="false" ht="12.75" hidden="false" customHeight="false" outlineLevel="0" collapsed="false">
      <c r="C54" s="53" t="n">
        <f aca="false">1+C53</f>
        <v>11</v>
      </c>
      <c r="D54" s="405"/>
      <c r="J54" s="409" t="s">
        <v>311</v>
      </c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1"/>
    </row>
    <row r="55" customFormat="false" ht="12.75" hidden="false" customHeight="false" outlineLevel="0" collapsed="false">
      <c r="C55" s="53" t="n">
        <f aca="false">1+C54</f>
        <v>12</v>
      </c>
      <c r="D55" s="405"/>
      <c r="J55" s="412" t="s">
        <v>312</v>
      </c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4"/>
    </row>
    <row r="56" customFormat="false" ht="12.75" hidden="false" customHeight="false" outlineLevel="0" collapsed="false">
      <c r="C56" s="53" t="n">
        <f aca="false">1+C55</f>
        <v>13</v>
      </c>
      <c r="D56" s="405"/>
    </row>
    <row r="57" customFormat="false" ht="12.75" hidden="false" customHeight="false" outlineLevel="0" collapsed="false">
      <c r="C57" s="53" t="n">
        <f aca="false">1+C56</f>
        <v>14</v>
      </c>
      <c r="D57" s="405"/>
      <c r="K57" s="415" t="s">
        <v>313</v>
      </c>
      <c r="L57" s="377"/>
      <c r="M57" s="377"/>
      <c r="N57" s="377"/>
      <c r="O57" s="377"/>
      <c r="P57" s="377"/>
      <c r="Q57" s="377"/>
      <c r="R57" s="377"/>
      <c r="S57" s="377"/>
      <c r="T57" s="377"/>
      <c r="U57" s="378"/>
    </row>
    <row r="58" customFormat="false" ht="12.75" hidden="false" customHeight="false" outlineLevel="0" collapsed="false">
      <c r="C58" s="53" t="n">
        <f aca="false">1+C57</f>
        <v>15</v>
      </c>
      <c r="D58" s="405"/>
      <c r="K58" s="380" t="s">
        <v>314</v>
      </c>
      <c r="L58" s="381"/>
      <c r="M58" s="381"/>
      <c r="N58" s="381"/>
      <c r="O58" s="381"/>
      <c r="P58" s="381"/>
      <c r="Q58" s="381"/>
      <c r="R58" s="381"/>
      <c r="S58" s="381"/>
      <c r="T58" s="381"/>
      <c r="U58" s="382"/>
    </row>
    <row r="59" customFormat="false" ht="12.75" hidden="false" customHeight="false" outlineLevel="0" collapsed="false">
      <c r="C59" s="53" t="n">
        <f aca="false">1+C58</f>
        <v>16</v>
      </c>
      <c r="D59" s="405"/>
      <c r="K59" s="380" t="s">
        <v>315</v>
      </c>
      <c r="L59" s="381"/>
      <c r="M59" s="381"/>
      <c r="N59" s="381"/>
      <c r="O59" s="381"/>
      <c r="P59" s="381"/>
      <c r="Q59" s="381"/>
      <c r="R59" s="381"/>
      <c r="S59" s="381"/>
      <c r="T59" s="381"/>
      <c r="U59" s="382"/>
    </row>
    <row r="60" customFormat="false" ht="12.75" hidden="false" customHeight="false" outlineLevel="0" collapsed="false">
      <c r="C60" s="53" t="n">
        <f aca="false">1+C59</f>
        <v>17</v>
      </c>
      <c r="D60" s="405"/>
      <c r="K60" s="399" t="s">
        <v>316</v>
      </c>
      <c r="L60" s="386"/>
      <c r="M60" s="386"/>
      <c r="N60" s="386"/>
      <c r="O60" s="386"/>
      <c r="P60" s="386"/>
      <c r="Q60" s="386"/>
      <c r="R60" s="386"/>
      <c r="S60" s="386"/>
      <c r="T60" s="386"/>
      <c r="U60" s="387"/>
    </row>
    <row r="61" customFormat="false" ht="12.75" hidden="false" customHeight="false" outlineLevel="0" collapsed="false">
      <c r="C61" s="53" t="n">
        <f aca="false">1+C60</f>
        <v>18</v>
      </c>
      <c r="D61" s="416"/>
    </row>
    <row r="62" customFormat="false" ht="12.75" hidden="false" customHeight="false" outlineLevel="0" collapsed="false">
      <c r="C62" s="53" t="n">
        <f aca="false">1+C61</f>
        <v>19</v>
      </c>
      <c r="D62" s="416"/>
    </row>
    <row r="63" customFormat="false" ht="12.75" hidden="false" customHeight="false" outlineLevel="0" collapsed="false">
      <c r="C63" s="0" t="n">
        <f aca="false">1+C62</f>
        <v>20</v>
      </c>
      <c r="D63" s="416"/>
    </row>
    <row r="64" customFormat="false" ht="12.75" hidden="false" customHeight="false" outlineLevel="0" collapsed="false">
      <c r="C64" s="0" t="n">
        <f aca="false">1+C63</f>
        <v>21</v>
      </c>
      <c r="D64" s="416"/>
    </row>
    <row r="65" customFormat="false" ht="12.75" hidden="false" customHeight="false" outlineLevel="0" collapsed="false">
      <c r="C65" s="0" t="n">
        <f aca="false">1+C64</f>
        <v>22</v>
      </c>
      <c r="D65" s="416"/>
    </row>
    <row r="66" customFormat="false" ht="12.75" hidden="false" customHeight="false" outlineLevel="0" collapsed="false">
      <c r="C66" s="0" t="n">
        <f aca="false">1+C65</f>
        <v>23</v>
      </c>
      <c r="D66" s="416"/>
    </row>
    <row r="67" customFormat="false" ht="12.75" hidden="false" customHeight="false" outlineLevel="0" collapsed="false">
      <c r="C67" s="0" t="n">
        <f aca="false">1+C66</f>
        <v>24</v>
      </c>
      <c r="D67" s="416"/>
    </row>
    <row r="68" customFormat="false" ht="12.75" hidden="false" customHeight="false" outlineLevel="0" collapsed="false">
      <c r="D68" s="417"/>
    </row>
    <row r="69" customFormat="false" ht="12.75" hidden="false" customHeight="false" outlineLevel="0" collapsed="false">
      <c r="D69" s="417"/>
    </row>
    <row r="70" customFormat="false" ht="12.75" hidden="false" customHeight="false" outlineLevel="0" collapsed="false">
      <c r="D70" s="417"/>
    </row>
    <row r="71" customFormat="false" ht="12.75" hidden="false" customHeight="false" outlineLevel="0" collapsed="false">
      <c r="D71" s="417"/>
    </row>
    <row r="72" customFormat="false" ht="12.75" hidden="false" customHeight="false" outlineLevel="0" collapsed="false">
      <c r="D72" s="417"/>
    </row>
    <row r="73" customFormat="false" ht="12.75" hidden="false" customHeight="false" outlineLevel="0" collapsed="false">
      <c r="D73" s="417"/>
    </row>
    <row r="74" customFormat="false" ht="12.75" hidden="false" customHeight="false" outlineLevel="0" collapsed="false">
      <c r="D74" s="417"/>
    </row>
    <row r="75" customFormat="false" ht="12.75" hidden="false" customHeight="false" outlineLevel="0" collapsed="false">
      <c r="D75" s="417"/>
    </row>
    <row r="76" customFormat="false" ht="12.75" hidden="false" customHeight="false" outlineLevel="0" collapsed="false">
      <c r="D76" s="417"/>
    </row>
    <row r="77" customFormat="false" ht="12.75" hidden="false" customHeight="false" outlineLevel="0" collapsed="false">
      <c r="D77" s="417"/>
    </row>
    <row r="78" customFormat="false" ht="12.75" hidden="false" customHeight="false" outlineLevel="0" collapsed="false">
      <c r="D78" s="417"/>
    </row>
    <row r="79" customFormat="false" ht="12.75" hidden="false" customHeight="false" outlineLevel="0" collapsed="false">
      <c r="D79" s="417"/>
    </row>
    <row r="80" customFormat="false" ht="12.75" hidden="false" customHeight="false" outlineLevel="0" collapsed="false">
      <c r="D80" s="417"/>
    </row>
    <row r="81" s="418" customFormat="true" ht="8.1" hidden="false" customHeight="true" outlineLevel="0" collapsed="false">
      <c r="W81" s="419"/>
    </row>
    <row r="83" customFormat="false" ht="15.75" hidden="false" customHeight="false" outlineLevel="0" collapsed="false">
      <c r="A83" s="158" t="s">
        <v>317</v>
      </c>
      <c r="D83" s="420" t="s">
        <v>318</v>
      </c>
      <c r="E83" s="364"/>
      <c r="I83" s="421" t="s">
        <v>319</v>
      </c>
      <c r="J83" s="422"/>
      <c r="O83" s="158" t="s">
        <v>320</v>
      </c>
      <c r="P83" s="364"/>
      <c r="Q83" s="420" t="s">
        <v>321</v>
      </c>
      <c r="X83" s="158" t="s">
        <v>322</v>
      </c>
      <c r="Z83" s="420" t="s">
        <v>323</v>
      </c>
      <c r="AD83" s="158" t="s">
        <v>324</v>
      </c>
      <c r="AF83" s="420" t="s">
        <v>325</v>
      </c>
      <c r="AJ83" s="158" t="s">
        <v>326</v>
      </c>
      <c r="AL83" s="420" t="s">
        <v>327</v>
      </c>
    </row>
    <row r="84" customFormat="false" ht="12.75" hidden="false" customHeight="false" outlineLevel="0" collapsed="false">
      <c r="I84" s="423" t="s">
        <v>328</v>
      </c>
      <c r="J84" s="424"/>
      <c r="Q84" s="421" t="s">
        <v>329</v>
      </c>
      <c r="R84" s="422"/>
      <c r="S84" s="5"/>
      <c r="T84" s="421" t="s">
        <v>329</v>
      </c>
      <c r="U84" s="422"/>
      <c r="Z84" s="421" t="s">
        <v>330</v>
      </c>
      <c r="AA84" s="425"/>
      <c r="AB84" s="422"/>
      <c r="AF84" s="421" t="s">
        <v>331</v>
      </c>
      <c r="AG84" s="425"/>
      <c r="AH84" s="422"/>
      <c r="AL84" s="421" t="s">
        <v>332</v>
      </c>
      <c r="AM84" s="422"/>
      <c r="AN84" s="426" t="s">
        <v>333</v>
      </c>
      <c r="AO84" s="427" t="n">
        <v>0.9</v>
      </c>
    </row>
    <row r="85" customFormat="false" ht="14.25" hidden="false" customHeight="false" outlineLevel="0" collapsed="false">
      <c r="C85" s="53" t="s">
        <v>256</v>
      </c>
      <c r="D85" s="53" t="s">
        <v>257</v>
      </c>
      <c r="E85" s="53" t="s">
        <v>334</v>
      </c>
      <c r="I85" s="428" t="s">
        <v>335</v>
      </c>
      <c r="J85" s="429"/>
      <c r="Q85" s="428" t="s">
        <v>336</v>
      </c>
      <c r="R85" s="429"/>
      <c r="S85" s="363"/>
      <c r="T85" s="428" t="s">
        <v>337</v>
      </c>
      <c r="U85" s="429"/>
      <c r="Z85" s="428" t="s">
        <v>338</v>
      </c>
      <c r="AA85" s="430"/>
      <c r="AB85" s="429"/>
      <c r="AF85" s="428" t="s">
        <v>339</v>
      </c>
      <c r="AG85" s="430"/>
      <c r="AH85" s="429"/>
      <c r="AL85" s="428" t="s">
        <v>340</v>
      </c>
      <c r="AM85" s="429"/>
      <c r="AN85" s="426" t="s">
        <v>341</v>
      </c>
      <c r="AO85" s="427" t="n">
        <v>450</v>
      </c>
    </row>
    <row r="86" customFormat="false" ht="12.75" hidden="false" customHeight="false" outlineLevel="0" collapsed="false">
      <c r="C86" s="53" t="n">
        <v>1</v>
      </c>
      <c r="D86" s="53" t="n">
        <v>1</v>
      </c>
      <c r="E86" s="53" t="n">
        <f aca="false">2^C86-1</f>
        <v>1</v>
      </c>
      <c r="P86" s="53" t="s">
        <v>256</v>
      </c>
      <c r="Q86" s="53" t="s">
        <v>257</v>
      </c>
      <c r="R86" s="0" t="s">
        <v>342</v>
      </c>
      <c r="T86" s="53" t="s">
        <v>257</v>
      </c>
      <c r="U86" s="0" t="s">
        <v>342</v>
      </c>
      <c r="W86" s="53" t="s">
        <v>343</v>
      </c>
      <c r="Y86" s="53" t="s">
        <v>214</v>
      </c>
      <c r="Z86" s="53" t="n">
        <v>256</v>
      </c>
      <c r="AA86" s="401" t="n">
        <f aca="false">+Z86</f>
        <v>256</v>
      </c>
      <c r="AB86" s="0" t="s">
        <v>344</v>
      </c>
      <c r="AE86" s="34" t="s">
        <v>256</v>
      </c>
      <c r="AF86" s="0" t="s">
        <v>345</v>
      </c>
      <c r="AG86" s="0" t="s">
        <v>346</v>
      </c>
      <c r="AK86" s="53" t="s">
        <v>256</v>
      </c>
      <c r="AL86" s="0" t="s">
        <v>347</v>
      </c>
    </row>
    <row r="87" customFormat="false" ht="14.25" hidden="false" customHeight="false" outlineLevel="0" collapsed="false">
      <c r="C87" s="53" t="n">
        <f aca="false">+C86+1</f>
        <v>2</v>
      </c>
      <c r="D87" s="53" t="n">
        <f aca="false">2*D86+1</f>
        <v>3</v>
      </c>
      <c r="E87" s="53" t="n">
        <f aca="false">2^C87-1</f>
        <v>3</v>
      </c>
      <c r="I87" s="421" t="s">
        <v>348</v>
      </c>
      <c r="J87" s="422"/>
      <c r="P87" s="53" t="n">
        <v>0</v>
      </c>
      <c r="Q87" s="53" t="n">
        <v>1</v>
      </c>
      <c r="T87" s="53" t="n">
        <v>11</v>
      </c>
      <c r="Y87" s="53" t="s">
        <v>349</v>
      </c>
      <c r="Z87" s="53" t="n">
        <f aca="false">+Z86*2^(1/12)</f>
        <v>271.22255215598</v>
      </c>
      <c r="AA87" s="401" t="n">
        <f aca="false">+Z87</f>
        <v>271.22255215598</v>
      </c>
      <c r="AB87" s="0" t="s">
        <v>344</v>
      </c>
      <c r="AD87" s="426" t="s">
        <v>350</v>
      </c>
      <c r="AE87" s="0" t="n">
        <v>0</v>
      </c>
      <c r="AF87" s="431" t="n">
        <v>84.08964</v>
      </c>
      <c r="AG87" s="431" t="n">
        <f aca="false">+AF87*SQRT(2)</f>
        <v>118.920709343071</v>
      </c>
      <c r="AH87" s="0" t="s">
        <v>351</v>
      </c>
      <c r="AK87" s="53" t="n">
        <v>0</v>
      </c>
      <c r="AL87" s="53" t="n">
        <v>3000</v>
      </c>
      <c r="AM87" s="0" t="s">
        <v>352</v>
      </c>
    </row>
    <row r="88" customFormat="false" ht="12.75" hidden="false" customHeight="false" outlineLevel="0" collapsed="false">
      <c r="C88" s="53" t="n">
        <f aca="false">+C87+1</f>
        <v>3</v>
      </c>
      <c r="D88" s="416"/>
      <c r="E88" s="416"/>
      <c r="I88" s="432"/>
      <c r="J88" s="424"/>
      <c r="P88" s="53" t="n">
        <f aca="false">1+P87</f>
        <v>1</v>
      </c>
      <c r="Q88" s="53" t="n">
        <v>1</v>
      </c>
      <c r="R88" s="0" t="n">
        <f aca="false">+Q88/Q87</f>
        <v>1</v>
      </c>
      <c r="T88" s="53" t="n">
        <v>17</v>
      </c>
      <c r="U88" s="433" t="n">
        <f aca="false">+T88/T87</f>
        <v>1.54545454545455</v>
      </c>
      <c r="W88" s="53" t="n">
        <f aca="false">1/U88</f>
        <v>0.647058823529412</v>
      </c>
      <c r="Y88" s="53" t="s">
        <v>353</v>
      </c>
      <c r="Z88" s="416"/>
      <c r="AA88" s="434"/>
      <c r="AB88" s="0" t="s">
        <v>344</v>
      </c>
      <c r="AD88" s="426" t="s">
        <v>350</v>
      </c>
      <c r="AE88" s="0" t="n">
        <f aca="false">+AE87+1</f>
        <v>1</v>
      </c>
      <c r="AF88" s="431" t="n">
        <f aca="false">+AF87/SQRT(2)</f>
        <v>59.4603546715356</v>
      </c>
      <c r="AG88" s="431" t="n">
        <f aca="false">+AF88*SQRT(2)</f>
        <v>84.08964</v>
      </c>
      <c r="AH88" s="0" t="s">
        <v>351</v>
      </c>
      <c r="AK88" s="53" t="n">
        <f aca="false">1+AK87</f>
        <v>1</v>
      </c>
      <c r="AL88" s="401" t="n">
        <f aca="false">+AO$84*AL87+AO$85</f>
        <v>3150</v>
      </c>
    </row>
    <row r="89" customFormat="false" ht="12.75" hidden="false" customHeight="false" outlineLevel="0" collapsed="false">
      <c r="C89" s="53" t="n">
        <f aca="false">+C88+1</f>
        <v>4</v>
      </c>
      <c r="D89" s="416"/>
      <c r="E89" s="416"/>
      <c r="I89" s="428" t="s">
        <v>258</v>
      </c>
      <c r="J89" s="429"/>
      <c r="P89" s="53" t="n">
        <f aca="false">1+P88</f>
        <v>2</v>
      </c>
      <c r="Q89" s="53" t="n">
        <f aca="false">+Q88+Q87</f>
        <v>2</v>
      </c>
      <c r="R89" s="0" t="n">
        <f aca="false">+Q89/Q88</f>
        <v>2</v>
      </c>
      <c r="T89" s="53" t="n">
        <f aca="false">+T88+T87</f>
        <v>28</v>
      </c>
      <c r="U89" s="433" t="n">
        <f aca="false">+T89/T88</f>
        <v>1.64705882352941</v>
      </c>
      <c r="W89" s="53" t="n">
        <f aca="false">1/U89</f>
        <v>0.607142857142857</v>
      </c>
      <c r="Y89" s="53" t="s">
        <v>354</v>
      </c>
      <c r="Z89" s="416"/>
      <c r="AA89" s="434"/>
      <c r="AB89" s="0" t="s">
        <v>344</v>
      </c>
      <c r="AD89" s="426" t="s">
        <v>350</v>
      </c>
      <c r="AE89" s="0" t="n">
        <f aca="false">+AE88+1</f>
        <v>2</v>
      </c>
      <c r="AF89" s="435"/>
      <c r="AG89" s="435"/>
      <c r="AH89" s="0" t="s">
        <v>351</v>
      </c>
      <c r="AK89" s="53" t="n">
        <f aca="false">1+AK88</f>
        <v>2</v>
      </c>
      <c r="AL89" s="434"/>
    </row>
    <row r="90" customFormat="false" ht="12.75" hidden="false" customHeight="false" outlineLevel="0" collapsed="false">
      <c r="C90" s="53" t="n">
        <f aca="false">+C89+1</f>
        <v>5</v>
      </c>
      <c r="D90" s="416"/>
      <c r="E90" s="416"/>
      <c r="P90" s="53" t="n">
        <f aca="false">1+P89</f>
        <v>3</v>
      </c>
      <c r="Q90" s="416"/>
      <c r="R90" s="93"/>
      <c r="S90" s="93"/>
      <c r="T90" s="416"/>
      <c r="U90" s="436"/>
      <c r="V90" s="93"/>
      <c r="W90" s="416"/>
      <c r="Y90" s="53" t="s">
        <v>355</v>
      </c>
      <c r="Z90" s="416"/>
      <c r="AA90" s="434"/>
      <c r="AB90" s="0" t="s">
        <v>344</v>
      </c>
      <c r="AD90" s="426" t="s">
        <v>350</v>
      </c>
      <c r="AE90" s="0" t="n">
        <f aca="false">+AE89+1</f>
        <v>3</v>
      </c>
      <c r="AF90" s="435"/>
      <c r="AG90" s="435"/>
      <c r="AH90" s="0" t="s">
        <v>351</v>
      </c>
      <c r="AK90" s="53" t="n">
        <f aca="false">1+AK89</f>
        <v>3</v>
      </c>
      <c r="AL90" s="434"/>
    </row>
    <row r="91" customFormat="false" ht="12.75" hidden="false" customHeight="false" outlineLevel="0" collapsed="false">
      <c r="C91" s="53" t="n">
        <f aca="false">+C90+1</f>
        <v>6</v>
      </c>
      <c r="D91" s="416"/>
      <c r="E91" s="416"/>
      <c r="P91" s="53" t="n">
        <f aca="false">1+P90</f>
        <v>4</v>
      </c>
      <c r="Q91" s="416"/>
      <c r="R91" s="93"/>
      <c r="S91" s="93"/>
      <c r="T91" s="416"/>
      <c r="U91" s="436"/>
      <c r="V91" s="93"/>
      <c r="W91" s="416"/>
      <c r="Y91" s="53" t="s">
        <v>356</v>
      </c>
      <c r="Z91" s="416"/>
      <c r="AA91" s="434"/>
      <c r="AB91" s="0" t="s">
        <v>344</v>
      </c>
      <c r="AD91" s="426" t="s">
        <v>350</v>
      </c>
      <c r="AE91" s="0" t="n">
        <f aca="false">+AE90+1</f>
        <v>4</v>
      </c>
      <c r="AF91" s="435"/>
      <c r="AG91" s="435"/>
      <c r="AH91" s="0" t="s">
        <v>351</v>
      </c>
      <c r="AK91" s="53" t="n">
        <f aca="false">1+AK90</f>
        <v>4</v>
      </c>
      <c r="AL91" s="434"/>
    </row>
    <row r="92" customFormat="false" ht="12.75" hidden="false" customHeight="false" outlineLevel="0" collapsed="false">
      <c r="C92" s="53" t="n">
        <f aca="false">+C91+1</f>
        <v>7</v>
      </c>
      <c r="D92" s="416"/>
      <c r="E92" s="416"/>
      <c r="P92" s="53" t="n">
        <f aca="false">1+P91</f>
        <v>5</v>
      </c>
      <c r="Q92" s="416"/>
      <c r="R92" s="93"/>
      <c r="S92" s="93"/>
      <c r="T92" s="416"/>
      <c r="U92" s="436"/>
      <c r="V92" s="93"/>
      <c r="W92" s="416"/>
      <c r="Y92" s="53" t="s">
        <v>357</v>
      </c>
      <c r="Z92" s="416"/>
      <c r="AA92" s="434"/>
      <c r="AB92" s="0" t="s">
        <v>344</v>
      </c>
      <c r="AD92" s="426" t="s">
        <v>350</v>
      </c>
      <c r="AE92" s="0" t="n">
        <f aca="false">+AE91+1</f>
        <v>5</v>
      </c>
      <c r="AF92" s="435"/>
      <c r="AG92" s="435"/>
      <c r="AH92" s="0" t="s">
        <v>351</v>
      </c>
      <c r="AK92" s="53" t="n">
        <f aca="false">1+AK91</f>
        <v>5</v>
      </c>
      <c r="AL92" s="434"/>
    </row>
    <row r="93" customFormat="false" ht="12.75" hidden="false" customHeight="false" outlineLevel="0" collapsed="false">
      <c r="C93" s="53" t="n">
        <f aca="false">+C92+1</f>
        <v>8</v>
      </c>
      <c r="D93" s="416"/>
      <c r="E93" s="416"/>
      <c r="P93" s="53" t="n">
        <f aca="false">1+P92</f>
        <v>6</v>
      </c>
      <c r="Q93" s="416"/>
      <c r="R93" s="93"/>
      <c r="S93" s="93"/>
      <c r="T93" s="416"/>
      <c r="U93" s="436"/>
      <c r="V93" s="93"/>
      <c r="W93" s="416"/>
      <c r="Y93" s="53" t="s">
        <v>358</v>
      </c>
      <c r="Z93" s="416"/>
      <c r="AA93" s="434"/>
      <c r="AB93" s="0" t="s">
        <v>344</v>
      </c>
      <c r="AD93" s="426" t="s">
        <v>350</v>
      </c>
      <c r="AE93" s="0" t="n">
        <f aca="false">+AE92+1</f>
        <v>6</v>
      </c>
      <c r="AF93" s="435"/>
      <c r="AG93" s="435"/>
      <c r="AH93" s="0" t="s">
        <v>351</v>
      </c>
      <c r="AK93" s="53" t="n">
        <f aca="false">1+AK92</f>
        <v>6</v>
      </c>
      <c r="AL93" s="434"/>
    </row>
    <row r="94" customFormat="false" ht="12.75" hidden="false" customHeight="false" outlineLevel="0" collapsed="false">
      <c r="C94" s="53" t="n">
        <f aca="false">+C93+1</f>
        <v>9</v>
      </c>
      <c r="D94" s="416"/>
      <c r="E94" s="416"/>
      <c r="P94" s="53" t="n">
        <f aca="false">1+P93</f>
        <v>7</v>
      </c>
      <c r="Q94" s="416"/>
      <c r="R94" s="93"/>
      <c r="S94" s="93"/>
      <c r="T94" s="416"/>
      <c r="U94" s="436"/>
      <c r="V94" s="93"/>
      <c r="W94" s="416"/>
      <c r="Y94" s="53" t="s">
        <v>359</v>
      </c>
      <c r="Z94" s="416"/>
      <c r="AA94" s="434"/>
      <c r="AB94" s="0" t="s">
        <v>344</v>
      </c>
      <c r="AD94" s="426" t="s">
        <v>350</v>
      </c>
      <c r="AE94" s="0" t="n">
        <f aca="false">+AE93+1</f>
        <v>7</v>
      </c>
      <c r="AF94" s="435"/>
      <c r="AG94" s="435"/>
      <c r="AH94" s="0" t="s">
        <v>351</v>
      </c>
      <c r="AK94" s="53" t="n">
        <f aca="false">1+AK93</f>
        <v>7</v>
      </c>
      <c r="AL94" s="434"/>
    </row>
    <row r="95" customFormat="false" ht="12.75" hidden="false" customHeight="false" outlineLevel="0" collapsed="false">
      <c r="C95" s="53" t="n">
        <f aca="false">+C94+1</f>
        <v>10</v>
      </c>
      <c r="D95" s="416"/>
      <c r="E95" s="416"/>
      <c r="P95" s="53" t="n">
        <f aca="false">1+P94</f>
        <v>8</v>
      </c>
      <c r="Q95" s="416"/>
      <c r="R95" s="93"/>
      <c r="S95" s="93"/>
      <c r="T95" s="416"/>
      <c r="U95" s="436"/>
      <c r="V95" s="93"/>
      <c r="W95" s="416"/>
      <c r="Y95" s="53" t="s">
        <v>350</v>
      </c>
      <c r="Z95" s="416"/>
      <c r="AA95" s="434"/>
      <c r="AB95" s="0" t="s">
        <v>344</v>
      </c>
      <c r="AD95" s="426" t="s">
        <v>350</v>
      </c>
      <c r="AE95" s="0" t="n">
        <f aca="false">+AE94+1</f>
        <v>8</v>
      </c>
      <c r="AF95" s="435"/>
      <c r="AG95" s="435"/>
      <c r="AH95" s="0" t="s">
        <v>351</v>
      </c>
      <c r="AK95" s="53" t="n">
        <f aca="false">1+AK94</f>
        <v>8</v>
      </c>
      <c r="AL95" s="434"/>
    </row>
    <row r="96" customFormat="false" ht="12.75" hidden="false" customHeight="false" outlineLevel="0" collapsed="false">
      <c r="C96" s="53" t="n">
        <f aca="false">+C95+1</f>
        <v>11</v>
      </c>
      <c r="D96" s="416"/>
      <c r="E96" s="416"/>
      <c r="P96" s="53" t="n">
        <f aca="false">1+P95</f>
        <v>9</v>
      </c>
      <c r="Q96" s="416"/>
      <c r="R96" s="93"/>
      <c r="S96" s="93"/>
      <c r="T96" s="416"/>
      <c r="U96" s="436"/>
      <c r="V96" s="93"/>
      <c r="W96" s="416"/>
      <c r="Y96" s="53" t="s">
        <v>360</v>
      </c>
      <c r="Z96" s="416"/>
      <c r="AA96" s="434"/>
      <c r="AB96" s="0" t="s">
        <v>344</v>
      </c>
      <c r="AD96" s="426" t="s">
        <v>350</v>
      </c>
      <c r="AE96" s="0" t="n">
        <f aca="false">+AE95+1</f>
        <v>9</v>
      </c>
      <c r="AF96" s="435"/>
      <c r="AG96" s="435"/>
      <c r="AH96" s="0" t="s">
        <v>351</v>
      </c>
      <c r="AK96" s="53" t="n">
        <f aca="false">1+AK95</f>
        <v>9</v>
      </c>
      <c r="AL96" s="434"/>
    </row>
    <row r="97" customFormat="false" ht="12.75" hidden="false" customHeight="false" outlineLevel="0" collapsed="false">
      <c r="C97" s="53" t="n">
        <f aca="false">+C96+1</f>
        <v>12</v>
      </c>
      <c r="D97" s="416"/>
      <c r="E97" s="416"/>
      <c r="P97" s="53" t="n">
        <f aca="false">1+P96</f>
        <v>10</v>
      </c>
      <c r="Q97" s="416"/>
      <c r="R97" s="93"/>
      <c r="S97" s="93"/>
      <c r="T97" s="416"/>
      <c r="U97" s="436"/>
      <c r="V97" s="93"/>
      <c r="W97" s="416"/>
      <c r="Y97" s="53" t="s">
        <v>159</v>
      </c>
      <c r="Z97" s="416"/>
      <c r="AA97" s="434"/>
      <c r="AB97" s="0" t="s">
        <v>344</v>
      </c>
      <c r="AD97" s="426" t="s">
        <v>350</v>
      </c>
      <c r="AE97" s="0" t="n">
        <f aca="false">+AE96+1</f>
        <v>10</v>
      </c>
      <c r="AF97" s="435"/>
      <c r="AG97" s="435"/>
      <c r="AH97" s="0" t="s">
        <v>351</v>
      </c>
      <c r="AK97" s="53" t="n">
        <f aca="false">1+AK96</f>
        <v>10</v>
      </c>
      <c r="AL97" s="434"/>
    </row>
    <row r="98" customFormat="false" ht="12.75" hidden="false" customHeight="false" outlineLevel="0" collapsed="false">
      <c r="C98" s="53" t="n">
        <f aca="false">+C97+1</f>
        <v>13</v>
      </c>
      <c r="D98" s="416"/>
      <c r="E98" s="416"/>
      <c r="P98" s="53" t="n">
        <f aca="false">1+P97</f>
        <v>11</v>
      </c>
      <c r="Q98" s="416"/>
      <c r="R98" s="93"/>
      <c r="S98" s="93"/>
      <c r="T98" s="416"/>
      <c r="U98" s="436"/>
      <c r="V98" s="93"/>
      <c r="W98" s="416"/>
      <c r="Y98" s="53" t="s">
        <v>214</v>
      </c>
      <c r="Z98" s="416"/>
      <c r="AA98" s="434"/>
      <c r="AB98" s="0" t="s">
        <v>344</v>
      </c>
      <c r="AD98" s="426" t="s">
        <v>350</v>
      </c>
      <c r="AE98" s="0" t="n">
        <f aca="false">+AE97+1</f>
        <v>11</v>
      </c>
      <c r="AF98" s="435"/>
      <c r="AG98" s="435"/>
      <c r="AH98" s="0" t="s">
        <v>351</v>
      </c>
      <c r="AK98" s="53" t="n">
        <f aca="false">1+AK97</f>
        <v>11</v>
      </c>
      <c r="AL98" s="434"/>
    </row>
    <row r="99" customFormat="false" ht="12.75" hidden="false" customHeight="false" outlineLevel="0" collapsed="false">
      <c r="C99" s="53" t="n">
        <f aca="false">+C98+1</f>
        <v>14</v>
      </c>
      <c r="D99" s="416"/>
      <c r="E99" s="416"/>
      <c r="P99" s="53" t="n">
        <f aca="false">1+P98</f>
        <v>12</v>
      </c>
      <c r="Q99" s="416"/>
      <c r="R99" s="93"/>
      <c r="S99" s="93"/>
      <c r="T99" s="416"/>
      <c r="U99" s="436"/>
      <c r="V99" s="93"/>
      <c r="W99" s="416"/>
      <c r="Y99" s="53" t="s">
        <v>349</v>
      </c>
      <c r="Z99" s="416"/>
      <c r="AA99" s="434"/>
      <c r="AB99" s="0" t="s">
        <v>344</v>
      </c>
      <c r="AD99" s="426" t="s">
        <v>350</v>
      </c>
      <c r="AE99" s="0" t="n">
        <f aca="false">+AE98+1</f>
        <v>12</v>
      </c>
      <c r="AF99" s="435"/>
      <c r="AG99" s="435"/>
      <c r="AH99" s="0" t="s">
        <v>351</v>
      </c>
      <c r="AK99" s="53" t="n">
        <f aca="false">1+AK98</f>
        <v>12</v>
      </c>
      <c r="AL99" s="434"/>
    </row>
    <row r="100" customFormat="false" ht="12.75" hidden="false" customHeight="false" outlineLevel="0" collapsed="false">
      <c r="C100" s="53" t="n">
        <f aca="false">+C99+1</f>
        <v>15</v>
      </c>
      <c r="D100" s="416"/>
      <c r="E100" s="416"/>
      <c r="P100" s="53" t="n">
        <f aca="false">1+P99</f>
        <v>13</v>
      </c>
      <c r="Q100" s="416"/>
      <c r="R100" s="93"/>
      <c r="S100" s="93"/>
      <c r="T100" s="416"/>
      <c r="U100" s="436"/>
      <c r="V100" s="93"/>
      <c r="W100" s="416"/>
      <c r="Y100" s="53" t="s">
        <v>353</v>
      </c>
      <c r="Z100" s="416"/>
      <c r="AA100" s="434"/>
      <c r="AB100" s="0" t="s">
        <v>344</v>
      </c>
      <c r="AD100" s="426" t="s">
        <v>350</v>
      </c>
      <c r="AE100" s="0" t="n">
        <f aca="false">+AE99+1</f>
        <v>13</v>
      </c>
      <c r="AF100" s="435"/>
      <c r="AG100" s="435"/>
      <c r="AH100" s="0" t="s">
        <v>351</v>
      </c>
      <c r="AK100" s="53" t="n">
        <f aca="false">1+AK99</f>
        <v>13</v>
      </c>
      <c r="AL100" s="434"/>
    </row>
    <row r="101" customFormat="false" ht="12.75" hidden="false" customHeight="false" outlineLevel="0" collapsed="false">
      <c r="C101" s="53" t="n">
        <f aca="false">+C100+1</f>
        <v>16</v>
      </c>
      <c r="D101" s="416"/>
      <c r="E101" s="416"/>
      <c r="P101" s="53" t="n">
        <f aca="false">1+P100</f>
        <v>14</v>
      </c>
      <c r="Q101" s="416"/>
      <c r="R101" s="93"/>
      <c r="S101" s="93"/>
      <c r="T101" s="416"/>
      <c r="U101" s="436"/>
      <c r="V101" s="93"/>
      <c r="W101" s="416"/>
      <c r="Y101" s="53" t="s">
        <v>354</v>
      </c>
      <c r="Z101" s="416"/>
      <c r="AA101" s="434"/>
      <c r="AB101" s="0" t="s">
        <v>344</v>
      </c>
      <c r="AD101" s="426" t="s">
        <v>350</v>
      </c>
      <c r="AE101" s="0" t="n">
        <f aca="false">+AE100+1</f>
        <v>14</v>
      </c>
      <c r="AF101" s="435"/>
      <c r="AG101" s="435"/>
      <c r="AH101" s="0" t="s">
        <v>351</v>
      </c>
      <c r="AK101" s="53" t="n">
        <f aca="false">1+AK100</f>
        <v>14</v>
      </c>
      <c r="AL101" s="434"/>
    </row>
    <row r="102" customFormat="false" ht="12.75" hidden="false" customHeight="false" outlineLevel="0" collapsed="false">
      <c r="C102" s="53" t="n">
        <f aca="false">+C101+1</f>
        <v>17</v>
      </c>
      <c r="D102" s="416"/>
      <c r="E102" s="416"/>
      <c r="P102" s="53" t="n">
        <f aca="false">1+P101</f>
        <v>15</v>
      </c>
      <c r="Q102" s="416"/>
      <c r="R102" s="93"/>
      <c r="S102" s="93"/>
      <c r="T102" s="416"/>
      <c r="U102" s="436"/>
      <c r="V102" s="93"/>
      <c r="W102" s="416"/>
      <c r="Y102" s="53" t="s">
        <v>355</v>
      </c>
      <c r="Z102" s="416"/>
      <c r="AA102" s="434"/>
      <c r="AB102" s="0" t="s">
        <v>344</v>
      </c>
      <c r="AD102" s="426" t="s">
        <v>350</v>
      </c>
      <c r="AE102" s="0" t="n">
        <f aca="false">+AE101+1</f>
        <v>15</v>
      </c>
      <c r="AF102" s="435"/>
      <c r="AG102" s="435"/>
      <c r="AH102" s="0" t="s">
        <v>351</v>
      </c>
      <c r="AK102" s="53" t="n">
        <f aca="false">1+AK101</f>
        <v>15</v>
      </c>
      <c r="AL102" s="434"/>
    </row>
    <row r="103" customFormat="false" ht="12.75" hidden="false" customHeight="false" outlineLevel="0" collapsed="false">
      <c r="C103" s="53" t="n">
        <f aca="false">+C102+1</f>
        <v>18</v>
      </c>
      <c r="D103" s="416"/>
      <c r="E103" s="416"/>
      <c r="P103" s="53" t="n">
        <f aca="false">1+P102</f>
        <v>16</v>
      </c>
      <c r="Q103" s="416"/>
      <c r="R103" s="93"/>
      <c r="S103" s="93"/>
      <c r="T103" s="416"/>
      <c r="U103" s="436"/>
      <c r="V103" s="93"/>
      <c r="W103" s="416"/>
      <c r="Y103" s="53" t="s">
        <v>356</v>
      </c>
      <c r="Z103" s="416"/>
      <c r="AA103" s="434"/>
      <c r="AB103" s="0" t="s">
        <v>344</v>
      </c>
      <c r="AD103" s="426" t="s">
        <v>350</v>
      </c>
      <c r="AE103" s="0" t="n">
        <f aca="false">+AE102+1</f>
        <v>16</v>
      </c>
      <c r="AF103" s="435"/>
      <c r="AG103" s="435"/>
      <c r="AH103" s="0" t="s">
        <v>351</v>
      </c>
      <c r="AK103" s="53" t="n">
        <f aca="false">1+AK102</f>
        <v>16</v>
      </c>
      <c r="AL103" s="434"/>
    </row>
    <row r="104" customFormat="false" ht="12.75" hidden="false" customHeight="false" outlineLevel="0" collapsed="false">
      <c r="C104" s="53" t="n">
        <f aca="false">+C103+1</f>
        <v>19</v>
      </c>
      <c r="D104" s="416"/>
      <c r="E104" s="416"/>
      <c r="P104" s="53" t="n">
        <f aca="false">1+P103</f>
        <v>17</v>
      </c>
      <c r="Q104" s="416"/>
      <c r="R104" s="93"/>
      <c r="S104" s="93"/>
      <c r="T104" s="416"/>
      <c r="U104" s="436"/>
      <c r="V104" s="93"/>
      <c r="W104" s="416"/>
      <c r="Y104" s="53" t="s">
        <v>357</v>
      </c>
      <c r="Z104" s="416"/>
      <c r="AA104" s="434"/>
      <c r="AB104" s="0" t="s">
        <v>344</v>
      </c>
      <c r="AD104" s="426" t="s">
        <v>350</v>
      </c>
      <c r="AE104" s="0" t="n">
        <f aca="false">+AE103+1</f>
        <v>17</v>
      </c>
      <c r="AF104" s="435"/>
      <c r="AG104" s="435"/>
      <c r="AH104" s="0" t="s">
        <v>351</v>
      </c>
      <c r="AK104" s="53" t="n">
        <f aca="false">1+AK103</f>
        <v>17</v>
      </c>
      <c r="AL104" s="434"/>
    </row>
    <row r="105" customFormat="false" ht="12.75" hidden="false" customHeight="false" outlineLevel="0" collapsed="false">
      <c r="C105" s="53" t="n">
        <f aca="false">+C104+1</f>
        <v>20</v>
      </c>
      <c r="D105" s="416"/>
      <c r="E105" s="416"/>
      <c r="P105" s="53" t="n">
        <f aca="false">1+P104</f>
        <v>18</v>
      </c>
      <c r="Q105" s="416"/>
      <c r="R105" s="93"/>
      <c r="S105" s="93"/>
      <c r="T105" s="416"/>
      <c r="U105" s="436"/>
      <c r="V105" s="93"/>
      <c r="W105" s="416"/>
      <c r="Y105" s="53" t="s">
        <v>358</v>
      </c>
      <c r="Z105" s="416"/>
      <c r="AA105" s="434"/>
      <c r="AB105" s="0" t="s">
        <v>344</v>
      </c>
      <c r="AD105" s="426" t="s">
        <v>350</v>
      </c>
      <c r="AE105" s="0" t="n">
        <f aca="false">+AE104+1</f>
        <v>18</v>
      </c>
      <c r="AF105" s="435"/>
      <c r="AG105" s="435"/>
      <c r="AH105" s="0" t="s">
        <v>351</v>
      </c>
      <c r="AK105" s="53" t="n">
        <f aca="false">1+AK104</f>
        <v>18</v>
      </c>
      <c r="AL105" s="434"/>
    </row>
    <row r="106" customFormat="false" ht="12.75" hidden="false" customHeight="false" outlineLevel="0" collapsed="false">
      <c r="C106" s="53" t="n">
        <f aca="false">+C105+1</f>
        <v>21</v>
      </c>
      <c r="D106" s="416"/>
      <c r="E106" s="416"/>
      <c r="P106" s="53" t="n">
        <f aca="false">1+P105</f>
        <v>19</v>
      </c>
      <c r="Q106" s="416"/>
      <c r="R106" s="93"/>
      <c r="S106" s="93"/>
      <c r="T106" s="416"/>
      <c r="U106" s="436"/>
      <c r="V106" s="93"/>
      <c r="W106" s="416"/>
      <c r="Y106" s="53" t="s">
        <v>359</v>
      </c>
      <c r="Z106" s="416"/>
      <c r="AA106" s="434"/>
      <c r="AB106" s="0" t="s">
        <v>344</v>
      </c>
      <c r="AD106" s="426" t="s">
        <v>350</v>
      </c>
      <c r="AE106" s="0" t="n">
        <f aca="false">+AE105+1</f>
        <v>19</v>
      </c>
      <c r="AF106" s="435"/>
      <c r="AG106" s="435"/>
      <c r="AH106" s="0" t="s">
        <v>351</v>
      </c>
      <c r="AK106" s="53" t="n">
        <f aca="false">1+AK105</f>
        <v>19</v>
      </c>
      <c r="AL106" s="434"/>
    </row>
    <row r="107" customFormat="false" ht="12.75" hidden="false" customHeight="false" outlineLevel="0" collapsed="false">
      <c r="C107" s="53" t="n">
        <f aca="false">+C106+1</f>
        <v>22</v>
      </c>
      <c r="D107" s="416"/>
      <c r="E107" s="416"/>
      <c r="P107" s="53" t="n">
        <f aca="false">1+P106</f>
        <v>20</v>
      </c>
      <c r="Q107" s="416"/>
      <c r="R107" s="93"/>
      <c r="S107" s="93"/>
      <c r="T107" s="416"/>
      <c r="U107" s="436"/>
      <c r="V107" s="93"/>
      <c r="W107" s="416"/>
      <c r="Y107" s="53" t="s">
        <v>350</v>
      </c>
      <c r="Z107" s="416"/>
      <c r="AA107" s="434"/>
      <c r="AB107" s="0" t="s">
        <v>344</v>
      </c>
      <c r="AD107" s="426" t="s">
        <v>350</v>
      </c>
      <c r="AE107" s="0" t="n">
        <f aca="false">+AE106+1</f>
        <v>20</v>
      </c>
      <c r="AF107" s="435"/>
      <c r="AG107" s="435"/>
      <c r="AH107" s="0" t="s">
        <v>351</v>
      </c>
      <c r="AK107" s="53" t="n">
        <f aca="false">1+AK106</f>
        <v>20</v>
      </c>
      <c r="AL107" s="434"/>
    </row>
    <row r="108" customFormat="false" ht="12.75" hidden="false" customHeight="false" outlineLevel="0" collapsed="false">
      <c r="C108" s="53" t="n">
        <f aca="false">+C107+1</f>
        <v>23</v>
      </c>
      <c r="D108" s="416"/>
      <c r="E108" s="416"/>
      <c r="P108" s="53" t="n">
        <f aca="false">1+P107</f>
        <v>21</v>
      </c>
      <c r="Q108" s="416"/>
      <c r="R108" s="93"/>
      <c r="S108" s="93"/>
      <c r="T108" s="416"/>
      <c r="U108" s="436"/>
      <c r="V108" s="93"/>
      <c r="W108" s="416"/>
      <c r="Y108" s="53" t="s">
        <v>360</v>
      </c>
      <c r="Z108" s="416"/>
      <c r="AA108" s="434"/>
      <c r="AB108" s="0" t="s">
        <v>344</v>
      </c>
      <c r="AD108" s="426" t="s">
        <v>350</v>
      </c>
      <c r="AE108" s="0" t="n">
        <f aca="false">+AE107+1</f>
        <v>21</v>
      </c>
      <c r="AF108" s="435"/>
      <c r="AG108" s="435"/>
      <c r="AH108" s="0" t="s">
        <v>351</v>
      </c>
      <c r="AK108" s="53" t="n">
        <f aca="false">1+AK107</f>
        <v>21</v>
      </c>
      <c r="AL108" s="434"/>
    </row>
    <row r="109" customFormat="false" ht="12.75" hidden="false" customHeight="false" outlineLevel="0" collapsed="false">
      <c r="C109" s="53" t="n">
        <f aca="false">+C108+1</f>
        <v>24</v>
      </c>
      <c r="D109" s="416"/>
      <c r="E109" s="416"/>
      <c r="P109" s="53" t="n">
        <f aca="false">1+P108</f>
        <v>22</v>
      </c>
      <c r="Q109" s="416"/>
      <c r="R109" s="93"/>
      <c r="S109" s="93"/>
      <c r="T109" s="416"/>
      <c r="U109" s="436"/>
      <c r="V109" s="93"/>
      <c r="W109" s="416"/>
      <c r="Y109" s="53" t="s">
        <v>159</v>
      </c>
      <c r="Z109" s="416"/>
      <c r="AA109" s="434"/>
      <c r="AB109" s="0" t="s">
        <v>344</v>
      </c>
      <c r="AK109" s="53" t="n">
        <f aca="false">1+AK108</f>
        <v>22</v>
      </c>
      <c r="AL109" s="434"/>
    </row>
    <row r="110" customFormat="false" ht="12.75" hidden="false" customHeight="false" outlineLevel="0" collapsed="false">
      <c r="C110" s="53" t="n">
        <f aca="false">+C109+1</f>
        <v>25</v>
      </c>
      <c r="D110" s="416"/>
      <c r="E110" s="416"/>
      <c r="P110" s="53" t="n">
        <f aca="false">1+P109</f>
        <v>23</v>
      </c>
      <c r="Q110" s="416"/>
      <c r="R110" s="93"/>
      <c r="S110" s="93"/>
      <c r="T110" s="416"/>
      <c r="U110" s="436"/>
      <c r="V110" s="93"/>
      <c r="W110" s="416"/>
      <c r="Y110" s="53" t="s">
        <v>214</v>
      </c>
      <c r="Z110" s="416"/>
      <c r="AA110" s="434"/>
      <c r="AB110" s="0" t="s">
        <v>344</v>
      </c>
      <c r="AK110" s="53" t="n">
        <f aca="false">1+AK109</f>
        <v>23</v>
      </c>
      <c r="AL110" s="434"/>
    </row>
    <row r="111" customFormat="false" ht="12.75" hidden="false" customHeight="false" outlineLevel="0" collapsed="false">
      <c r="C111" s="53" t="n">
        <f aca="false">+C110+1</f>
        <v>26</v>
      </c>
      <c r="D111" s="416"/>
      <c r="E111" s="416"/>
      <c r="P111" s="53" t="n">
        <f aca="false">1+P110</f>
        <v>24</v>
      </c>
      <c r="Q111" s="416"/>
      <c r="R111" s="93"/>
      <c r="S111" s="93"/>
      <c r="T111" s="416"/>
      <c r="U111" s="436"/>
      <c r="V111" s="93"/>
      <c r="W111" s="416"/>
      <c r="Y111" s="53" t="s">
        <v>349</v>
      </c>
      <c r="Z111" s="416"/>
      <c r="AA111" s="434"/>
      <c r="AB111" s="0" t="s">
        <v>344</v>
      </c>
      <c r="AK111" s="53" t="n">
        <f aca="false">1+AK110</f>
        <v>24</v>
      </c>
      <c r="AL111" s="434"/>
    </row>
    <row r="112" customFormat="false" ht="12.75" hidden="false" customHeight="false" outlineLevel="0" collapsed="false">
      <c r="C112" s="53" t="n">
        <f aca="false">+C111+1</f>
        <v>27</v>
      </c>
      <c r="D112" s="416"/>
      <c r="E112" s="416"/>
      <c r="P112" s="53" t="n">
        <f aca="false">1+P111</f>
        <v>25</v>
      </c>
      <c r="Q112" s="416"/>
      <c r="R112" s="93"/>
      <c r="S112" s="93"/>
      <c r="T112" s="416"/>
      <c r="U112" s="436"/>
      <c r="V112" s="93"/>
      <c r="W112" s="416"/>
      <c r="Y112" s="53" t="s">
        <v>353</v>
      </c>
      <c r="Z112" s="416"/>
      <c r="AA112" s="434"/>
      <c r="AB112" s="0" t="s">
        <v>344</v>
      </c>
      <c r="AK112" s="53" t="n">
        <f aca="false">1+AK111</f>
        <v>25</v>
      </c>
      <c r="AL112" s="434"/>
    </row>
    <row r="113" customFormat="false" ht="12.75" hidden="false" customHeight="false" outlineLevel="0" collapsed="false">
      <c r="C113" s="53" t="n">
        <f aca="false">+C112+1</f>
        <v>28</v>
      </c>
      <c r="D113" s="416"/>
      <c r="E113" s="416"/>
      <c r="P113" s="53" t="n">
        <f aca="false">1+P112</f>
        <v>26</v>
      </c>
      <c r="Q113" s="416"/>
      <c r="R113" s="93"/>
      <c r="S113" s="93"/>
      <c r="T113" s="416"/>
      <c r="U113" s="436"/>
      <c r="V113" s="93"/>
      <c r="W113" s="416"/>
      <c r="Y113" s="53" t="s">
        <v>354</v>
      </c>
      <c r="Z113" s="416"/>
      <c r="AA113" s="434"/>
      <c r="AB113" s="0" t="s">
        <v>344</v>
      </c>
      <c r="AK113" s="53" t="n">
        <f aca="false">1+AK112</f>
        <v>26</v>
      </c>
      <c r="AL113" s="434"/>
    </row>
    <row r="114" customFormat="false" ht="12.75" hidden="false" customHeight="false" outlineLevel="0" collapsed="false">
      <c r="C114" s="53" t="n">
        <f aca="false">+C113+1</f>
        <v>29</v>
      </c>
      <c r="D114" s="416"/>
      <c r="E114" s="416"/>
      <c r="P114" s="53" t="n">
        <f aca="false">1+P113</f>
        <v>27</v>
      </c>
      <c r="Q114" s="416"/>
      <c r="R114" s="93"/>
      <c r="S114" s="93"/>
      <c r="T114" s="416"/>
      <c r="U114" s="436"/>
      <c r="V114" s="93"/>
      <c r="W114" s="416"/>
      <c r="Y114" s="53" t="s">
        <v>355</v>
      </c>
      <c r="Z114" s="416"/>
      <c r="AA114" s="434"/>
      <c r="AB114" s="0" t="s">
        <v>344</v>
      </c>
      <c r="AK114" s="53" t="n">
        <f aca="false">1+AK113</f>
        <v>27</v>
      </c>
      <c r="AL114" s="434"/>
    </row>
    <row r="115" customFormat="false" ht="12.75" hidden="false" customHeight="false" outlineLevel="0" collapsed="false">
      <c r="C115" s="53" t="n">
        <f aca="false">+C114+1</f>
        <v>30</v>
      </c>
      <c r="D115" s="416"/>
      <c r="E115" s="416"/>
      <c r="P115" s="53" t="n">
        <f aca="false">1+P114</f>
        <v>28</v>
      </c>
      <c r="Q115" s="416"/>
      <c r="R115" s="93"/>
      <c r="S115" s="93"/>
      <c r="T115" s="416"/>
      <c r="U115" s="436"/>
      <c r="V115" s="93"/>
      <c r="W115" s="416"/>
      <c r="Y115" s="53" t="s">
        <v>356</v>
      </c>
      <c r="Z115" s="416"/>
      <c r="AA115" s="434"/>
      <c r="AB115" s="0" t="s">
        <v>344</v>
      </c>
      <c r="AK115" s="53" t="n">
        <f aca="false">1+AK114</f>
        <v>28</v>
      </c>
      <c r="AL115" s="434"/>
    </row>
    <row r="116" customFormat="false" ht="12.75" hidden="false" customHeight="false" outlineLevel="0" collapsed="false">
      <c r="C116" s="53" t="n">
        <f aca="false">+C115+1</f>
        <v>31</v>
      </c>
      <c r="D116" s="416"/>
      <c r="E116" s="416"/>
      <c r="P116" s="53" t="n">
        <f aca="false">1+P115</f>
        <v>29</v>
      </c>
      <c r="Q116" s="416"/>
      <c r="R116" s="93"/>
      <c r="S116" s="93"/>
      <c r="T116" s="416"/>
      <c r="U116" s="436"/>
      <c r="V116" s="93"/>
      <c r="W116" s="416"/>
      <c r="Y116" s="53" t="s">
        <v>357</v>
      </c>
      <c r="Z116" s="416"/>
      <c r="AA116" s="434"/>
      <c r="AB116" s="0" t="s">
        <v>344</v>
      </c>
      <c r="AK116" s="53" t="n">
        <f aca="false">1+AK115</f>
        <v>29</v>
      </c>
      <c r="AL116" s="434"/>
    </row>
    <row r="117" customFormat="false" ht="12.75" hidden="false" customHeight="false" outlineLevel="0" collapsed="false">
      <c r="C117" s="53" t="n">
        <f aca="false">+C116+1</f>
        <v>32</v>
      </c>
      <c r="D117" s="416"/>
      <c r="E117" s="416"/>
      <c r="P117" s="53" t="n">
        <f aca="false">1+P116</f>
        <v>30</v>
      </c>
      <c r="Q117" s="416"/>
      <c r="R117" s="93"/>
      <c r="S117" s="93"/>
      <c r="T117" s="416"/>
      <c r="U117" s="436"/>
      <c r="V117" s="93"/>
      <c r="W117" s="416"/>
      <c r="Y117" s="53" t="s">
        <v>358</v>
      </c>
      <c r="Z117" s="416"/>
      <c r="AA117" s="434"/>
      <c r="AB117" s="0" t="s">
        <v>344</v>
      </c>
      <c r="AK117" s="53" t="n">
        <f aca="false">1+AK116</f>
        <v>30</v>
      </c>
      <c r="AL117" s="434"/>
    </row>
    <row r="118" customFormat="false" ht="12.75" hidden="false" customHeight="false" outlineLevel="0" collapsed="false">
      <c r="C118" s="53" t="n">
        <f aca="false">+C117+1</f>
        <v>33</v>
      </c>
      <c r="D118" s="416"/>
      <c r="E118" s="416"/>
      <c r="P118" s="53" t="n">
        <f aca="false">1+P117</f>
        <v>31</v>
      </c>
      <c r="Q118" s="416"/>
      <c r="R118" s="93"/>
      <c r="S118" s="93"/>
      <c r="T118" s="416"/>
      <c r="U118" s="436"/>
      <c r="V118" s="93"/>
      <c r="W118" s="416"/>
      <c r="Y118" s="53" t="s">
        <v>359</v>
      </c>
      <c r="Z118" s="416"/>
      <c r="AA118" s="434"/>
      <c r="AB118" s="0" t="s">
        <v>344</v>
      </c>
      <c r="AK118" s="53" t="n">
        <f aca="false">1+AK117</f>
        <v>31</v>
      </c>
      <c r="AL118" s="434"/>
    </row>
    <row r="119" customFormat="false" ht="12.75" hidden="false" customHeight="false" outlineLevel="0" collapsed="false">
      <c r="C119" s="53" t="n">
        <f aca="false">+C118+1</f>
        <v>34</v>
      </c>
      <c r="D119" s="416"/>
      <c r="E119" s="416"/>
      <c r="P119" s="53" t="n">
        <f aca="false">1+P118</f>
        <v>32</v>
      </c>
      <c r="Q119" s="416"/>
      <c r="R119" s="93"/>
      <c r="S119" s="93"/>
      <c r="T119" s="416"/>
      <c r="U119" s="436"/>
      <c r="V119" s="93"/>
      <c r="W119" s="416"/>
      <c r="Y119" s="53" t="s">
        <v>350</v>
      </c>
      <c r="Z119" s="416"/>
      <c r="AA119" s="434"/>
      <c r="AB119" s="0" t="s">
        <v>344</v>
      </c>
      <c r="AK119" s="53" t="n">
        <f aca="false">1+AK118</f>
        <v>32</v>
      </c>
      <c r="AL119" s="434"/>
    </row>
    <row r="120" customFormat="false" ht="12.75" hidden="false" customHeight="false" outlineLevel="0" collapsed="false">
      <c r="C120" s="53" t="n">
        <f aca="false">+C119+1</f>
        <v>35</v>
      </c>
      <c r="D120" s="416"/>
      <c r="E120" s="416"/>
      <c r="P120" s="53" t="n">
        <f aca="false">1+P119</f>
        <v>33</v>
      </c>
      <c r="Q120" s="416"/>
      <c r="R120" s="93"/>
      <c r="S120" s="93"/>
      <c r="T120" s="416"/>
      <c r="U120" s="436"/>
      <c r="V120" s="93"/>
      <c r="W120" s="416"/>
      <c r="Y120" s="53" t="s">
        <v>360</v>
      </c>
      <c r="Z120" s="416"/>
      <c r="AA120" s="434"/>
      <c r="AB120" s="0" t="s">
        <v>344</v>
      </c>
      <c r="AK120" s="53" t="n">
        <f aca="false">1+AK119</f>
        <v>33</v>
      </c>
      <c r="AL120" s="434"/>
    </row>
    <row r="121" customFormat="false" ht="12.75" hidden="false" customHeight="false" outlineLevel="0" collapsed="false">
      <c r="C121" s="53" t="n">
        <f aca="false">+C120+1</f>
        <v>36</v>
      </c>
      <c r="D121" s="416"/>
      <c r="E121" s="416"/>
      <c r="P121" s="53" t="n">
        <f aca="false">1+P120</f>
        <v>34</v>
      </c>
      <c r="Q121" s="416"/>
      <c r="R121" s="93"/>
      <c r="S121" s="93"/>
      <c r="T121" s="416"/>
      <c r="U121" s="436"/>
      <c r="V121" s="93"/>
      <c r="W121" s="416"/>
      <c r="Y121" s="53" t="s">
        <v>159</v>
      </c>
      <c r="Z121" s="416"/>
      <c r="AA121" s="434"/>
      <c r="AB121" s="0" t="s">
        <v>344</v>
      </c>
      <c r="AK121" s="53" t="n">
        <f aca="false">1+AK120</f>
        <v>34</v>
      </c>
      <c r="AL121" s="434"/>
    </row>
    <row r="122" customFormat="false" ht="12.75" hidden="false" customHeight="false" outlineLevel="0" collapsed="false">
      <c r="C122" s="53" t="n">
        <f aca="false">+C121+1</f>
        <v>37</v>
      </c>
      <c r="D122" s="416"/>
      <c r="E122" s="416"/>
      <c r="P122" s="53" t="n">
        <f aca="false">1+P121</f>
        <v>35</v>
      </c>
      <c r="Q122" s="416"/>
      <c r="R122" s="93"/>
      <c r="S122" s="93"/>
      <c r="T122" s="416"/>
      <c r="U122" s="436"/>
      <c r="V122" s="93"/>
      <c r="W122" s="416"/>
      <c r="Y122" s="53" t="s">
        <v>214</v>
      </c>
      <c r="Z122" s="416"/>
      <c r="AA122" s="434"/>
      <c r="AB122" s="0" t="s">
        <v>344</v>
      </c>
      <c r="AK122" s="53" t="n">
        <f aca="false">1+AK121</f>
        <v>35</v>
      </c>
      <c r="AL122" s="434"/>
    </row>
    <row r="123" customFormat="false" ht="12.75" hidden="false" customHeight="false" outlineLevel="0" collapsed="false">
      <c r="C123" s="53" t="n">
        <f aca="false">+C122+1</f>
        <v>38</v>
      </c>
      <c r="D123" s="416"/>
      <c r="E123" s="416"/>
      <c r="P123" s="53" t="n">
        <f aca="false">1+P122</f>
        <v>36</v>
      </c>
      <c r="Q123" s="416"/>
      <c r="R123" s="93"/>
      <c r="S123" s="93"/>
      <c r="T123" s="416"/>
      <c r="U123" s="436"/>
      <c r="V123" s="93"/>
      <c r="W123" s="416"/>
      <c r="AK123" s="53" t="n">
        <f aca="false">1+AK122</f>
        <v>36</v>
      </c>
      <c r="AL123" s="434"/>
    </row>
    <row r="124" customFormat="false" ht="12.75" hidden="false" customHeight="false" outlineLevel="0" collapsed="false">
      <c r="C124" s="53" t="n">
        <f aca="false">+C123+1</f>
        <v>39</v>
      </c>
      <c r="D124" s="416"/>
      <c r="E124" s="416"/>
      <c r="P124" s="53" t="n">
        <f aca="false">1+P123</f>
        <v>37</v>
      </c>
      <c r="Q124" s="416"/>
      <c r="R124" s="93"/>
      <c r="S124" s="93"/>
      <c r="T124" s="416"/>
      <c r="U124" s="436"/>
      <c r="V124" s="93"/>
      <c r="W124" s="416"/>
      <c r="AK124" s="53" t="n">
        <f aca="false">1+AK123</f>
        <v>37</v>
      </c>
      <c r="AL124" s="434"/>
    </row>
    <row r="125" customFormat="false" ht="12.75" hidden="false" customHeight="false" outlineLevel="0" collapsed="false">
      <c r="C125" s="53" t="n">
        <f aca="false">+C124+1</f>
        <v>40</v>
      </c>
      <c r="D125" s="416"/>
      <c r="E125" s="416"/>
      <c r="P125" s="53" t="n">
        <f aca="false">1+P124</f>
        <v>38</v>
      </c>
      <c r="Q125" s="416"/>
      <c r="R125" s="93"/>
      <c r="S125" s="93"/>
      <c r="T125" s="416"/>
      <c r="U125" s="436"/>
      <c r="V125" s="93"/>
      <c r="W125" s="416"/>
      <c r="AK125" s="53" t="n">
        <f aca="false">1+AK124</f>
        <v>38</v>
      </c>
      <c r="AL125" s="434"/>
    </row>
    <row r="126" customFormat="false" ht="12.75" hidden="false" customHeight="false" outlineLevel="0" collapsed="false">
      <c r="C126" s="53" t="n">
        <f aca="false">+C125+1</f>
        <v>41</v>
      </c>
      <c r="D126" s="416"/>
      <c r="E126" s="416"/>
      <c r="P126" s="53" t="n">
        <f aca="false">1+P125</f>
        <v>39</v>
      </c>
      <c r="Q126" s="416"/>
      <c r="R126" s="93"/>
      <c r="S126" s="93"/>
      <c r="T126" s="416"/>
      <c r="U126" s="436"/>
      <c r="V126" s="93"/>
      <c r="W126" s="416"/>
      <c r="AK126" s="53" t="n">
        <f aca="false">1+AK125</f>
        <v>39</v>
      </c>
      <c r="AL126" s="434"/>
    </row>
    <row r="127" customFormat="false" ht="12.75" hidden="false" customHeight="false" outlineLevel="0" collapsed="false">
      <c r="C127" s="53" t="n">
        <f aca="false">+C126+1</f>
        <v>42</v>
      </c>
      <c r="D127" s="416"/>
      <c r="E127" s="416"/>
      <c r="P127" s="53" t="n">
        <f aca="false">1+P126</f>
        <v>40</v>
      </c>
      <c r="Q127" s="416"/>
      <c r="R127" s="93"/>
      <c r="S127" s="93"/>
      <c r="T127" s="416"/>
      <c r="U127" s="436"/>
      <c r="V127" s="93"/>
      <c r="W127" s="416"/>
      <c r="AK127" s="53" t="n">
        <f aca="false">1+AK126</f>
        <v>40</v>
      </c>
      <c r="AL127" s="434"/>
    </row>
    <row r="128" customFormat="false" ht="12.75" hidden="false" customHeight="false" outlineLevel="0" collapsed="false">
      <c r="C128" s="53" t="n">
        <f aca="false">+C127+1</f>
        <v>43</v>
      </c>
      <c r="D128" s="416"/>
      <c r="E128" s="416"/>
      <c r="P128" s="53" t="n">
        <f aca="false">1+P127</f>
        <v>41</v>
      </c>
      <c r="Q128" s="416"/>
      <c r="R128" s="93"/>
      <c r="S128" s="93"/>
      <c r="T128" s="416"/>
      <c r="U128" s="436"/>
      <c r="V128" s="93"/>
      <c r="W128" s="416"/>
      <c r="AK128" s="53" t="n">
        <f aca="false">1+AK127</f>
        <v>41</v>
      </c>
      <c r="AL128" s="434"/>
    </row>
    <row r="129" customFormat="false" ht="12.75" hidden="false" customHeight="false" outlineLevel="0" collapsed="false">
      <c r="C129" s="53" t="n">
        <f aca="false">+C128+1</f>
        <v>44</v>
      </c>
      <c r="D129" s="416"/>
      <c r="E129" s="416"/>
      <c r="P129" s="53" t="n">
        <f aca="false">1+P128</f>
        <v>42</v>
      </c>
      <c r="Q129" s="416"/>
      <c r="R129" s="93"/>
      <c r="S129" s="93"/>
      <c r="T129" s="416"/>
      <c r="U129" s="436"/>
      <c r="V129" s="93"/>
      <c r="W129" s="416"/>
      <c r="AK129" s="53" t="n">
        <f aca="false">1+AK128</f>
        <v>42</v>
      </c>
      <c r="AL129" s="434"/>
    </row>
    <row r="130" customFormat="false" ht="12.75" hidden="false" customHeight="false" outlineLevel="0" collapsed="false">
      <c r="C130" s="53" t="n">
        <f aca="false">+C129+1</f>
        <v>45</v>
      </c>
      <c r="D130" s="416"/>
      <c r="E130" s="416"/>
      <c r="P130" s="53" t="n">
        <f aca="false">1+P129</f>
        <v>43</v>
      </c>
      <c r="Q130" s="416"/>
      <c r="R130" s="93"/>
      <c r="S130" s="93"/>
      <c r="T130" s="416"/>
      <c r="U130" s="436"/>
      <c r="V130" s="93"/>
      <c r="W130" s="416"/>
      <c r="AK130" s="53" t="n">
        <f aca="false">1+AK129</f>
        <v>43</v>
      </c>
      <c r="AL130" s="434"/>
    </row>
    <row r="131" customFormat="false" ht="12.75" hidden="false" customHeight="false" outlineLevel="0" collapsed="false">
      <c r="C131" s="53" t="n">
        <f aca="false">+C130+1</f>
        <v>46</v>
      </c>
      <c r="D131" s="416"/>
      <c r="E131" s="416"/>
      <c r="P131" s="53" t="n">
        <f aca="false">1+P130</f>
        <v>44</v>
      </c>
      <c r="Q131" s="416"/>
      <c r="R131" s="93"/>
      <c r="S131" s="93"/>
      <c r="T131" s="416"/>
      <c r="U131" s="436"/>
      <c r="V131" s="93"/>
      <c r="W131" s="416"/>
      <c r="AK131" s="53" t="n">
        <f aca="false">1+AK130</f>
        <v>44</v>
      </c>
      <c r="AL131" s="434"/>
    </row>
    <row r="132" customFormat="false" ht="12.75" hidden="false" customHeight="false" outlineLevel="0" collapsed="false">
      <c r="C132" s="53" t="n">
        <f aca="false">+C131+1</f>
        <v>47</v>
      </c>
      <c r="D132" s="416"/>
      <c r="E132" s="416"/>
      <c r="P132" s="53" t="n">
        <f aca="false">1+P131</f>
        <v>45</v>
      </c>
      <c r="Q132" s="416"/>
      <c r="R132" s="93"/>
      <c r="S132" s="93"/>
      <c r="T132" s="416"/>
      <c r="U132" s="436"/>
      <c r="V132" s="93"/>
      <c r="W132" s="416"/>
      <c r="AK132" s="53" t="n">
        <f aca="false">1+AK131</f>
        <v>45</v>
      </c>
      <c r="AL132" s="434"/>
    </row>
    <row r="133" customFormat="false" ht="12.75" hidden="false" customHeight="false" outlineLevel="0" collapsed="false">
      <c r="C133" s="53" t="n">
        <f aca="false">+C132+1</f>
        <v>48</v>
      </c>
      <c r="D133" s="416"/>
      <c r="E133" s="416"/>
      <c r="P133" s="53" t="n">
        <f aca="false">1+P132</f>
        <v>46</v>
      </c>
      <c r="Q133" s="416"/>
      <c r="R133" s="93"/>
      <c r="S133" s="93"/>
      <c r="T133" s="416"/>
      <c r="U133" s="436"/>
      <c r="V133" s="93"/>
      <c r="W133" s="416"/>
      <c r="AK133" s="53" t="n">
        <f aca="false">1+AK132</f>
        <v>46</v>
      </c>
      <c r="AL133" s="434"/>
    </row>
    <row r="134" customFormat="false" ht="12.75" hidden="false" customHeight="false" outlineLevel="0" collapsed="false">
      <c r="C134" s="53" t="n">
        <f aca="false">+C133+1</f>
        <v>49</v>
      </c>
      <c r="D134" s="416"/>
      <c r="E134" s="416"/>
      <c r="P134" s="53" t="n">
        <f aca="false">1+P133</f>
        <v>47</v>
      </c>
      <c r="Q134" s="416"/>
      <c r="R134" s="93"/>
      <c r="S134" s="93"/>
      <c r="T134" s="416"/>
      <c r="U134" s="436"/>
      <c r="V134" s="93"/>
      <c r="W134" s="416"/>
      <c r="AK134" s="53" t="n">
        <f aca="false">1+AK133</f>
        <v>47</v>
      </c>
      <c r="AL134" s="434"/>
    </row>
    <row r="135" customFormat="false" ht="12.75" hidden="false" customHeight="false" outlineLevel="0" collapsed="false">
      <c r="C135" s="53" t="n">
        <f aca="false">+C134+1</f>
        <v>50</v>
      </c>
      <c r="D135" s="416"/>
      <c r="E135" s="416"/>
      <c r="P135" s="53" t="n">
        <f aca="false">1+P134</f>
        <v>48</v>
      </c>
      <c r="Q135" s="416"/>
      <c r="R135" s="93"/>
      <c r="S135" s="93"/>
      <c r="T135" s="416"/>
      <c r="U135" s="436"/>
      <c r="V135" s="93"/>
      <c r="W135" s="416"/>
      <c r="AK135" s="53" t="n">
        <f aca="false">1+AK134</f>
        <v>48</v>
      </c>
      <c r="AL135" s="434"/>
    </row>
    <row r="136" customFormat="false" ht="12.75" hidden="false" customHeight="false" outlineLevel="0" collapsed="false">
      <c r="C136" s="53" t="n">
        <f aca="false">+C135+1</f>
        <v>51</v>
      </c>
      <c r="D136" s="416"/>
      <c r="E136" s="416"/>
      <c r="P136" s="53" t="n">
        <f aca="false">1+P135</f>
        <v>49</v>
      </c>
      <c r="Q136" s="416"/>
      <c r="R136" s="93"/>
      <c r="S136" s="93"/>
      <c r="T136" s="416"/>
      <c r="U136" s="436"/>
      <c r="V136" s="93"/>
      <c r="W136" s="416"/>
      <c r="AK136" s="53" t="n">
        <f aca="false">1+AK135</f>
        <v>49</v>
      </c>
      <c r="AL136" s="434"/>
    </row>
    <row r="137" customFormat="false" ht="12.75" hidden="false" customHeight="false" outlineLevel="0" collapsed="false">
      <c r="C137" s="53" t="n">
        <f aca="false">+C136+1</f>
        <v>52</v>
      </c>
      <c r="D137" s="416"/>
      <c r="E137" s="416"/>
      <c r="P137" s="53" t="n">
        <f aca="false">1+P136</f>
        <v>50</v>
      </c>
      <c r="Q137" s="416"/>
      <c r="R137" s="93"/>
      <c r="S137" s="93"/>
      <c r="T137" s="416"/>
      <c r="U137" s="436"/>
      <c r="V137" s="93"/>
      <c r="W137" s="416"/>
      <c r="AK137" s="53" t="n">
        <f aca="false">1+AK136</f>
        <v>50</v>
      </c>
      <c r="AL137" s="434"/>
    </row>
    <row r="138" customFormat="false" ht="12.75" hidden="false" customHeight="false" outlineLevel="0" collapsed="false">
      <c r="C138" s="53" t="n">
        <f aca="false">+C137+1</f>
        <v>53</v>
      </c>
      <c r="D138" s="416"/>
      <c r="E138" s="416"/>
      <c r="P138" s="53" t="n">
        <f aca="false">1+P137</f>
        <v>51</v>
      </c>
      <c r="Q138" s="416"/>
      <c r="R138" s="93"/>
      <c r="S138" s="93"/>
      <c r="T138" s="416"/>
      <c r="U138" s="436"/>
      <c r="V138" s="93"/>
      <c r="W138" s="416"/>
      <c r="AK138" s="53" t="n">
        <f aca="false">1+AK137</f>
        <v>51</v>
      </c>
      <c r="AL138" s="434"/>
    </row>
    <row r="139" customFormat="false" ht="12.75" hidden="false" customHeight="false" outlineLevel="0" collapsed="false">
      <c r="C139" s="53" t="n">
        <f aca="false">+C138+1</f>
        <v>54</v>
      </c>
      <c r="D139" s="416"/>
      <c r="E139" s="416"/>
      <c r="P139" s="53" t="n">
        <f aca="false">1+P138</f>
        <v>52</v>
      </c>
      <c r="Q139" s="416"/>
      <c r="R139" s="93"/>
      <c r="S139" s="93"/>
      <c r="T139" s="416"/>
      <c r="U139" s="436"/>
      <c r="V139" s="93"/>
      <c r="W139" s="416"/>
      <c r="AK139" s="53" t="n">
        <f aca="false">1+AK138</f>
        <v>52</v>
      </c>
      <c r="AL139" s="434"/>
    </row>
    <row r="140" customFormat="false" ht="12.75" hidden="false" customHeight="false" outlineLevel="0" collapsed="false">
      <c r="C140" s="53" t="n">
        <f aca="false">+C139+1</f>
        <v>55</v>
      </c>
      <c r="D140" s="416"/>
      <c r="E140" s="416"/>
      <c r="P140" s="53" t="n">
        <f aca="false">1+P139</f>
        <v>53</v>
      </c>
      <c r="Q140" s="416"/>
      <c r="R140" s="93"/>
      <c r="S140" s="93"/>
      <c r="T140" s="416"/>
      <c r="U140" s="436"/>
      <c r="V140" s="93"/>
      <c r="W140" s="416"/>
      <c r="AK140" s="53" t="n">
        <f aca="false">1+AK139</f>
        <v>53</v>
      </c>
      <c r="AL140" s="434"/>
    </row>
    <row r="141" customFormat="false" ht="12.75" hidden="false" customHeight="false" outlineLevel="0" collapsed="false">
      <c r="C141" s="53" t="n">
        <f aca="false">+C140+1</f>
        <v>56</v>
      </c>
      <c r="D141" s="416"/>
      <c r="E141" s="416"/>
      <c r="P141" s="53" t="n">
        <f aca="false">1+P140</f>
        <v>54</v>
      </c>
      <c r="Q141" s="416"/>
      <c r="R141" s="93"/>
      <c r="S141" s="93"/>
      <c r="T141" s="416"/>
      <c r="U141" s="436"/>
      <c r="V141" s="93"/>
      <c r="W141" s="416"/>
      <c r="AK141" s="53" t="n">
        <f aca="false">1+AK140</f>
        <v>54</v>
      </c>
      <c r="AL141" s="434"/>
    </row>
    <row r="142" customFormat="false" ht="12.75" hidden="false" customHeight="false" outlineLevel="0" collapsed="false">
      <c r="C142" s="53" t="n">
        <f aca="false">+C141+1</f>
        <v>57</v>
      </c>
      <c r="D142" s="416"/>
      <c r="E142" s="416"/>
      <c r="P142" s="53" t="n">
        <f aca="false">1+P141</f>
        <v>55</v>
      </c>
      <c r="Q142" s="416"/>
      <c r="R142" s="93"/>
      <c r="S142" s="93"/>
      <c r="T142" s="416"/>
      <c r="U142" s="436"/>
      <c r="V142" s="93"/>
      <c r="W142" s="416"/>
      <c r="AK142" s="53" t="n">
        <f aca="false">1+AK141</f>
        <v>55</v>
      </c>
      <c r="AL142" s="434"/>
    </row>
    <row r="143" customFormat="false" ht="12.75" hidden="false" customHeight="false" outlineLevel="0" collapsed="false">
      <c r="C143" s="53" t="n">
        <f aca="false">+C142+1</f>
        <v>58</v>
      </c>
      <c r="D143" s="416"/>
      <c r="E143" s="416"/>
      <c r="P143" s="53" t="n">
        <f aca="false">1+P142</f>
        <v>56</v>
      </c>
      <c r="Q143" s="416"/>
      <c r="R143" s="93"/>
      <c r="S143" s="93"/>
      <c r="T143" s="416"/>
      <c r="U143" s="436"/>
      <c r="V143" s="93"/>
      <c r="W143" s="416"/>
      <c r="AK143" s="53" t="n">
        <f aca="false">1+AK142</f>
        <v>56</v>
      </c>
      <c r="AL143" s="434"/>
    </row>
    <row r="144" customFormat="false" ht="12.75" hidden="false" customHeight="false" outlineLevel="0" collapsed="false">
      <c r="C144" s="53" t="n">
        <f aca="false">+C143+1</f>
        <v>59</v>
      </c>
      <c r="D144" s="416"/>
      <c r="E144" s="416"/>
      <c r="P144" s="53" t="n">
        <f aca="false">1+P143</f>
        <v>57</v>
      </c>
      <c r="Q144" s="416"/>
      <c r="R144" s="93"/>
      <c r="S144" s="93"/>
      <c r="T144" s="416"/>
      <c r="U144" s="436"/>
      <c r="V144" s="93"/>
      <c r="W144" s="416"/>
      <c r="AK144" s="53" t="n">
        <f aca="false">1+AK143</f>
        <v>57</v>
      </c>
      <c r="AL144" s="434"/>
    </row>
    <row r="145" customFormat="false" ht="12.75" hidden="false" customHeight="false" outlineLevel="0" collapsed="false">
      <c r="C145" s="53" t="n">
        <f aca="false">+C144+1</f>
        <v>60</v>
      </c>
      <c r="D145" s="416"/>
      <c r="E145" s="416"/>
      <c r="P145" s="53" t="n">
        <f aca="false">1+P144</f>
        <v>58</v>
      </c>
      <c r="Q145" s="416"/>
      <c r="R145" s="93"/>
      <c r="S145" s="93"/>
      <c r="T145" s="416"/>
      <c r="U145" s="436"/>
      <c r="V145" s="93"/>
      <c r="W145" s="416"/>
      <c r="AK145" s="53" t="n">
        <f aca="false">1+AK144</f>
        <v>58</v>
      </c>
      <c r="AL145" s="434"/>
    </row>
    <row r="146" customFormat="false" ht="12.75" hidden="false" customHeight="false" outlineLevel="0" collapsed="false">
      <c r="C146" s="53" t="n">
        <f aca="false">+C145+1</f>
        <v>61</v>
      </c>
      <c r="D146" s="416"/>
      <c r="E146" s="416"/>
      <c r="P146" s="53" t="n">
        <f aca="false">1+P145</f>
        <v>59</v>
      </c>
      <c r="Q146" s="416"/>
      <c r="R146" s="93"/>
      <c r="S146" s="93"/>
      <c r="T146" s="416"/>
      <c r="U146" s="436"/>
      <c r="V146" s="93"/>
      <c r="W146" s="416"/>
      <c r="AK146" s="53" t="n">
        <f aca="false">1+AK145</f>
        <v>59</v>
      </c>
      <c r="AL146" s="434"/>
    </row>
    <row r="147" customFormat="false" ht="12.75" hidden="false" customHeight="false" outlineLevel="0" collapsed="false">
      <c r="C147" s="53" t="n">
        <f aca="false">+C146+1</f>
        <v>62</v>
      </c>
      <c r="D147" s="416"/>
      <c r="E147" s="416"/>
      <c r="P147" s="53" t="n">
        <f aca="false">1+P146</f>
        <v>60</v>
      </c>
      <c r="Q147" s="416"/>
      <c r="R147" s="93"/>
      <c r="S147" s="93"/>
      <c r="T147" s="416"/>
      <c r="U147" s="436"/>
      <c r="V147" s="93"/>
      <c r="W147" s="416"/>
      <c r="AK147" s="53" t="n">
        <f aca="false">1+AK146</f>
        <v>60</v>
      </c>
      <c r="AL147" s="434"/>
    </row>
    <row r="148" customFormat="false" ht="12.75" hidden="false" customHeight="false" outlineLevel="0" collapsed="false">
      <c r="C148" s="53" t="n">
        <f aca="false">+C147+1</f>
        <v>63</v>
      </c>
      <c r="D148" s="416"/>
      <c r="E148" s="416"/>
      <c r="P148" s="53" t="n">
        <f aca="false">1+P147</f>
        <v>61</v>
      </c>
      <c r="Q148" s="416"/>
      <c r="R148" s="93"/>
      <c r="S148" s="93"/>
      <c r="T148" s="416"/>
      <c r="U148" s="436"/>
      <c r="V148" s="93"/>
      <c r="W148" s="416"/>
      <c r="AK148" s="53" t="n">
        <f aca="false">1+AK147</f>
        <v>61</v>
      </c>
      <c r="AL148" s="434"/>
    </row>
    <row r="149" customFormat="false" ht="12.75" hidden="false" customHeight="false" outlineLevel="0" collapsed="false">
      <c r="C149" s="53" t="n">
        <f aca="false">+C148+1</f>
        <v>64</v>
      </c>
      <c r="D149" s="416"/>
      <c r="E149" s="416"/>
      <c r="P149" s="53" t="n">
        <f aca="false">1+P148</f>
        <v>62</v>
      </c>
      <c r="Q149" s="416"/>
      <c r="R149" s="93"/>
      <c r="S149" s="93"/>
      <c r="T149" s="416"/>
      <c r="U149" s="436"/>
      <c r="V149" s="93"/>
      <c r="W149" s="416"/>
      <c r="AK149" s="53" t="n">
        <f aca="false">1+AK148</f>
        <v>62</v>
      </c>
      <c r="AL149" s="434"/>
    </row>
    <row r="150" customFormat="false" ht="12.75" hidden="false" customHeight="false" outlineLevel="0" collapsed="false">
      <c r="C150" s="53"/>
      <c r="D150" s="53"/>
      <c r="AK150" s="53" t="n">
        <f aca="false">1+AK149</f>
        <v>63</v>
      </c>
      <c r="AL150" s="434"/>
    </row>
    <row r="151" customFormat="false" ht="12.75" hidden="false" customHeight="false" outlineLevel="0" collapsed="false">
      <c r="C151" s="53"/>
      <c r="D151" s="53"/>
      <c r="AK151" s="53" t="n">
        <f aca="false">1+AK150</f>
        <v>64</v>
      </c>
      <c r="AL151" s="434"/>
    </row>
    <row r="152" customFormat="false" ht="12.75" hidden="false" customHeight="false" outlineLevel="0" collapsed="false">
      <c r="A152" s="360"/>
      <c r="C152" s="53"/>
      <c r="D152" s="53"/>
      <c r="AK152" s="53" t="n">
        <f aca="false">1+AK151</f>
        <v>65</v>
      </c>
      <c r="AL152" s="434"/>
    </row>
    <row r="153" customFormat="false" ht="12.75" hidden="false" customHeight="false" outlineLevel="0" collapsed="false">
      <c r="C153" s="53"/>
      <c r="D153" s="53"/>
      <c r="AK153" s="53" t="n">
        <f aca="false">1+AK152</f>
        <v>66</v>
      </c>
      <c r="AL153" s="434"/>
    </row>
    <row r="154" customFormat="false" ht="12.75" hidden="false" customHeight="false" outlineLevel="0" collapsed="false">
      <c r="C154" s="53"/>
      <c r="D154" s="53"/>
      <c r="AK154" s="53" t="n">
        <f aca="false">1+AK153</f>
        <v>67</v>
      </c>
      <c r="AL154" s="434"/>
    </row>
    <row r="155" customFormat="false" ht="12.75" hidden="false" customHeight="false" outlineLevel="0" collapsed="false">
      <c r="C155" s="53"/>
      <c r="D155" s="53"/>
      <c r="AK155" s="53" t="n">
        <f aca="false">1+AK154</f>
        <v>68</v>
      </c>
      <c r="AL155" s="434"/>
    </row>
    <row r="156" customFormat="false" ht="12.75" hidden="false" customHeight="false" outlineLevel="0" collapsed="false">
      <c r="C156" s="53"/>
      <c r="D156" s="53"/>
      <c r="AK156" s="53" t="n">
        <f aca="false">1+AK155</f>
        <v>69</v>
      </c>
      <c r="AL156" s="434"/>
    </row>
    <row r="157" customFormat="false" ht="12.75" hidden="false" customHeight="false" outlineLevel="0" collapsed="false">
      <c r="C157" s="53"/>
      <c r="D157" s="53"/>
      <c r="AK157" s="53" t="n">
        <f aca="false">1+AK156</f>
        <v>70</v>
      </c>
      <c r="AL157" s="434"/>
    </row>
    <row r="158" customFormat="false" ht="12.75" hidden="false" customHeight="false" outlineLevel="0" collapsed="false">
      <c r="C158" s="53"/>
      <c r="D158" s="53"/>
      <c r="AK158" s="53" t="n">
        <f aca="false">1+AK157</f>
        <v>71</v>
      </c>
      <c r="AL158" s="434"/>
    </row>
    <row r="159" customFormat="false" ht="12.75" hidden="false" customHeight="false" outlineLevel="0" collapsed="false">
      <c r="C159" s="53"/>
      <c r="D159" s="53"/>
      <c r="AK159" s="53" t="n">
        <f aca="false">1+AK158</f>
        <v>72</v>
      </c>
      <c r="AL159" s="434"/>
    </row>
    <row r="160" customFormat="false" ht="12.75" hidden="false" customHeight="false" outlineLevel="0" collapsed="false">
      <c r="C160" s="53"/>
      <c r="D160" s="53"/>
      <c r="AK160" s="53" t="n">
        <f aca="false">1+AK159</f>
        <v>73</v>
      </c>
      <c r="AL160" s="434"/>
    </row>
    <row r="161" customFormat="false" ht="12.75" hidden="false" customHeight="false" outlineLevel="0" collapsed="false">
      <c r="AK161" s="53" t="n">
        <f aca="false">1+AK160</f>
        <v>74</v>
      </c>
      <c r="AL161" s="434"/>
    </row>
    <row r="162" customFormat="false" ht="12.75" hidden="false" customHeight="false" outlineLevel="0" collapsed="false">
      <c r="AK162" s="53" t="n">
        <f aca="false">1+AK161</f>
        <v>75</v>
      </c>
      <c r="AL162" s="434"/>
    </row>
    <row r="163" customFormat="false" ht="12.75" hidden="false" customHeight="false" outlineLevel="0" collapsed="false">
      <c r="AK163" s="53" t="n">
        <f aca="false">1+AK162</f>
        <v>76</v>
      </c>
      <c r="AL163" s="434"/>
    </row>
    <row r="164" customFormat="false" ht="12.75" hidden="false" customHeight="false" outlineLevel="0" collapsed="false">
      <c r="AK164" s="53" t="n">
        <f aca="false">1+AK163</f>
        <v>77</v>
      </c>
      <c r="AL164" s="434"/>
    </row>
    <row r="165" customFormat="false" ht="12.75" hidden="false" customHeight="false" outlineLevel="0" collapsed="false">
      <c r="AK165" s="53" t="n">
        <f aca="false">1+AK164</f>
        <v>78</v>
      </c>
      <c r="AL165" s="434"/>
    </row>
    <row r="166" customFormat="false" ht="12.75" hidden="false" customHeight="false" outlineLevel="0" collapsed="false">
      <c r="AK166" s="53" t="n">
        <f aca="false">1+AK165</f>
        <v>79</v>
      </c>
      <c r="AL166" s="434"/>
    </row>
    <row r="167" customFormat="false" ht="12.75" hidden="false" customHeight="false" outlineLevel="0" collapsed="false">
      <c r="AK167" s="53" t="n">
        <f aca="false">1+AK166</f>
        <v>80</v>
      </c>
      <c r="AL167" s="434"/>
    </row>
    <row r="168" customFormat="false" ht="12.75" hidden="false" customHeight="false" outlineLevel="0" collapsed="false">
      <c r="AK168" s="53" t="n">
        <f aca="false">1+AK167</f>
        <v>81</v>
      </c>
      <c r="AL168" s="434"/>
    </row>
    <row r="169" customFormat="false" ht="12.75" hidden="false" customHeight="false" outlineLevel="0" collapsed="false">
      <c r="AK169" s="53" t="n">
        <f aca="false">1+AK168</f>
        <v>82</v>
      </c>
      <c r="AL169" s="434"/>
    </row>
    <row r="170" customFormat="false" ht="12.75" hidden="false" customHeight="false" outlineLevel="0" collapsed="false">
      <c r="AK170" s="53" t="n">
        <f aca="false">1+AK169</f>
        <v>83</v>
      </c>
      <c r="AL170" s="434"/>
    </row>
    <row r="171" customFormat="false" ht="12.75" hidden="false" customHeight="false" outlineLevel="0" collapsed="false">
      <c r="AK171" s="53" t="n">
        <f aca="false">1+AK170</f>
        <v>84</v>
      </c>
      <c r="AL171" s="434"/>
    </row>
    <row r="172" customFormat="false" ht="12.75" hidden="false" customHeight="false" outlineLevel="0" collapsed="false">
      <c r="AK172" s="53" t="n">
        <f aca="false">1+AK171</f>
        <v>85</v>
      </c>
      <c r="AL172" s="434"/>
    </row>
    <row r="173" customFormat="false" ht="12.75" hidden="false" customHeight="false" outlineLevel="0" collapsed="false">
      <c r="AK173" s="53" t="n">
        <f aca="false">1+AK172</f>
        <v>86</v>
      </c>
      <c r="AL173" s="434"/>
    </row>
    <row r="174" customFormat="false" ht="12.75" hidden="false" customHeight="false" outlineLevel="0" collapsed="false">
      <c r="AK174" s="53" t="n">
        <f aca="false">1+AK173</f>
        <v>87</v>
      </c>
      <c r="AL174" s="434"/>
    </row>
    <row r="175" customFormat="false" ht="12.75" hidden="false" customHeight="false" outlineLevel="0" collapsed="false">
      <c r="AK175" s="53" t="n">
        <f aca="false">1+AK174</f>
        <v>88</v>
      </c>
      <c r="AL175" s="434"/>
    </row>
    <row r="176" customFormat="false" ht="12.75" hidden="false" customHeight="false" outlineLevel="0" collapsed="false">
      <c r="AK176" s="53" t="n">
        <f aca="false">1+AK175</f>
        <v>89</v>
      </c>
      <c r="AL176" s="434"/>
    </row>
  </sheetData>
  <sheetProtection sheet="true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12" min="12" style="0" width="1.71"/>
    <col collapsed="false" customWidth="true" hidden="false" outlineLevel="0" max="13" min="13" style="0" width="1.42"/>
    <col collapsed="false" customWidth="true" hidden="false" outlineLevel="0" max="14" min="14" style="0" width="29.29"/>
    <col collapsed="false" customWidth="true" hidden="false" outlineLevel="0" max="15" min="15" style="0" width="26.71"/>
  </cols>
  <sheetData>
    <row r="1" customFormat="false" ht="15" hidden="false" customHeight="true" outlineLevel="0" collapsed="false">
      <c r="B1" s="437" t="s">
        <v>361</v>
      </c>
    </row>
    <row r="2" customFormat="false" ht="15" hidden="false" customHeight="true" outlineLevel="0" collapsed="false">
      <c r="B2" s="291"/>
      <c r="O2" s="438"/>
    </row>
    <row r="3" customFormat="false" ht="18.75" hidden="false" customHeight="true" outlineLevel="0" collapsed="false">
      <c r="B3" s="439" t="s">
        <v>362</v>
      </c>
      <c r="C3" s="440"/>
      <c r="D3" s="440" t="s">
        <v>363</v>
      </c>
      <c r="E3" s="441"/>
      <c r="F3" s="440" t="s">
        <v>364</v>
      </c>
      <c r="G3" s="442" t="s">
        <v>365</v>
      </c>
      <c r="H3" s="441"/>
      <c r="I3" s="441" t="s">
        <v>366</v>
      </c>
      <c r="J3" s="440" t="s">
        <v>367</v>
      </c>
      <c r="K3" s="443" t="s">
        <v>368</v>
      </c>
      <c r="N3" s="444" t="s">
        <v>369</v>
      </c>
      <c r="O3" s="444" t="s">
        <v>370</v>
      </c>
    </row>
    <row r="4" customFormat="false" ht="15" hidden="false" customHeight="true" outlineLevel="0" collapsed="false">
      <c r="B4" s="445"/>
      <c r="C4" s="446"/>
      <c r="D4" s="447" t="n">
        <v>0.4</v>
      </c>
      <c r="E4" s="448"/>
      <c r="F4" s="448" t="n">
        <v>0.7</v>
      </c>
      <c r="G4" s="449" t="n">
        <v>0.1</v>
      </c>
      <c r="H4" s="448"/>
      <c r="I4" s="447" t="n">
        <v>0</v>
      </c>
      <c r="J4" s="450" t="n">
        <v>0.4</v>
      </c>
      <c r="K4" s="451" t="n">
        <v>20</v>
      </c>
      <c r="N4" s="452" t="s">
        <v>371</v>
      </c>
      <c r="O4" s="452" t="s">
        <v>372</v>
      </c>
    </row>
    <row r="5" customFormat="false" ht="15" hidden="false" customHeight="true" outlineLevel="0" collapsed="false">
      <c r="A5" s="453"/>
      <c r="B5" s="454" t="s">
        <v>373</v>
      </c>
      <c r="C5" s="18" t="s">
        <v>374</v>
      </c>
      <c r="D5" s="455"/>
      <c r="E5" s="455"/>
      <c r="F5" s="447" t="n">
        <v>20</v>
      </c>
      <c r="G5" s="456" t="n">
        <v>20</v>
      </c>
      <c r="H5" s="455" t="s">
        <v>138</v>
      </c>
      <c r="I5" s="457" t="n">
        <v>0</v>
      </c>
      <c r="J5" s="456" t="n">
        <v>60</v>
      </c>
      <c r="K5" s="458"/>
      <c r="L5" s="453"/>
      <c r="M5" s="453"/>
      <c r="N5" s="452" t="s">
        <v>375</v>
      </c>
      <c r="O5" s="452" t="s">
        <v>376</v>
      </c>
      <c r="P5" s="453"/>
    </row>
    <row r="6" customFormat="false" ht="18.75" hidden="false" customHeight="true" outlineLevel="0" collapsed="false">
      <c r="A6" s="453"/>
      <c r="B6" s="459" t="n">
        <v>200</v>
      </c>
      <c r="C6" s="460" t="n">
        <f aca="false">+B6</f>
        <v>200</v>
      </c>
      <c r="D6" s="460"/>
      <c r="E6" s="460"/>
      <c r="F6" s="461" t="s">
        <v>377</v>
      </c>
      <c r="G6" s="461" t="s">
        <v>378</v>
      </c>
      <c r="H6" s="462"/>
      <c r="I6" s="461" t="s">
        <v>379</v>
      </c>
      <c r="J6" s="461" t="s">
        <v>380</v>
      </c>
      <c r="K6" s="463"/>
      <c r="L6" s="453"/>
      <c r="M6" s="453"/>
      <c r="N6" s="452" t="s">
        <v>381</v>
      </c>
      <c r="O6" s="452" t="s">
        <v>382</v>
      </c>
      <c r="P6" s="453"/>
    </row>
    <row r="7" customFormat="false" ht="15" hidden="false" customHeight="true" outlineLevel="0" collapsed="false">
      <c r="A7" s="453"/>
      <c r="B7" s="464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2" t="s">
        <v>383</v>
      </c>
      <c r="O7" s="452" t="s">
        <v>384</v>
      </c>
      <c r="P7" s="453"/>
    </row>
    <row r="8" customFormat="false" ht="15" hidden="false" customHeight="true" outlineLevel="0" collapsed="false">
      <c r="A8" s="453"/>
      <c r="B8" s="464"/>
      <c r="C8" s="453"/>
      <c r="D8" s="465"/>
      <c r="E8" s="440" t="s">
        <v>385</v>
      </c>
      <c r="F8" s="440" t="s">
        <v>386</v>
      </c>
      <c r="G8" s="440" t="s">
        <v>386</v>
      </c>
      <c r="H8" s="440" t="s">
        <v>387</v>
      </c>
      <c r="I8" s="440" t="s">
        <v>388</v>
      </c>
      <c r="J8" s="466" t="s">
        <v>389</v>
      </c>
      <c r="K8" s="453"/>
      <c r="L8" s="453"/>
      <c r="M8" s="453"/>
      <c r="N8" s="452" t="s">
        <v>390</v>
      </c>
      <c r="O8" s="452" t="s">
        <v>391</v>
      </c>
      <c r="P8" s="453"/>
    </row>
    <row r="9" customFormat="false" ht="15" hidden="false" customHeight="true" outlineLevel="0" collapsed="false">
      <c r="A9" s="453"/>
      <c r="B9" s="467"/>
      <c r="C9" s="453"/>
      <c r="D9" s="468"/>
      <c r="E9" s="18" t="s">
        <v>392</v>
      </c>
      <c r="F9" s="18" t="s">
        <v>393</v>
      </c>
      <c r="G9" s="18" t="s">
        <v>394</v>
      </c>
      <c r="H9" s="18" t="s">
        <v>395</v>
      </c>
      <c r="I9" s="18" t="s">
        <v>396</v>
      </c>
      <c r="J9" s="469"/>
      <c r="K9" s="453"/>
      <c r="L9" s="453"/>
      <c r="M9" s="453"/>
      <c r="N9" s="452" t="s">
        <v>397</v>
      </c>
      <c r="O9" s="452" t="s">
        <v>398</v>
      </c>
      <c r="P9" s="453"/>
    </row>
    <row r="10" customFormat="false" ht="15" hidden="false" customHeight="true" outlineLevel="0" collapsed="false">
      <c r="A10" s="453"/>
      <c r="B10" s="464"/>
      <c r="C10" s="453"/>
      <c r="D10" s="468"/>
      <c r="E10" s="470"/>
      <c r="F10" s="470"/>
      <c r="G10" s="470"/>
      <c r="H10" s="470"/>
      <c r="I10" s="470"/>
      <c r="J10" s="471"/>
      <c r="K10" s="453"/>
      <c r="L10" s="453"/>
      <c r="M10" s="453"/>
      <c r="N10" s="472" t="s">
        <v>399</v>
      </c>
      <c r="O10" s="452" t="s">
        <v>400</v>
      </c>
      <c r="P10" s="453"/>
    </row>
    <row r="11" customFormat="false" ht="15" hidden="false" customHeight="true" outlineLevel="0" collapsed="false">
      <c r="A11" s="453"/>
      <c r="B11" s="473"/>
      <c r="C11" s="453"/>
      <c r="D11" s="474" t="s">
        <v>401</v>
      </c>
      <c r="E11" s="475" t="s">
        <v>402</v>
      </c>
      <c r="F11" s="475" t="s">
        <v>159</v>
      </c>
      <c r="G11" s="476" t="s">
        <v>403</v>
      </c>
      <c r="H11" s="475" t="s">
        <v>214</v>
      </c>
      <c r="I11" s="476" t="s">
        <v>246</v>
      </c>
      <c r="J11" s="477" t="s">
        <v>144</v>
      </c>
      <c r="K11" s="453"/>
      <c r="L11" s="453"/>
      <c r="M11" s="453"/>
      <c r="N11" s="453"/>
      <c r="O11" s="472" t="s">
        <v>404</v>
      </c>
      <c r="P11" s="453"/>
    </row>
    <row r="12" customFormat="false" ht="15" hidden="false" customHeight="true" outlineLevel="0" collapsed="false">
      <c r="A12" s="453"/>
      <c r="B12" s="453"/>
      <c r="C12" s="453"/>
      <c r="D12" s="478" t="n">
        <v>0</v>
      </c>
      <c r="E12" s="43" t="n">
        <f aca="false">+C6</f>
        <v>200</v>
      </c>
      <c r="F12" s="43" t="n">
        <f aca="false">+D$4*E12</f>
        <v>80</v>
      </c>
      <c r="G12" s="43" t="n">
        <f aca="false">+J$4*(E12-F12)+J$5</f>
        <v>108</v>
      </c>
      <c r="H12" s="43" t="n">
        <f aca="false">+F$4*(E12-F12)+F$5</f>
        <v>104</v>
      </c>
      <c r="I12" s="43" t="n">
        <f aca="false">+I$4*(E12-F12)+I$5</f>
        <v>0</v>
      </c>
      <c r="J12" s="479" t="n">
        <f aca="false">+G$4*(E12-F12)+G$5</f>
        <v>32</v>
      </c>
      <c r="K12" s="453"/>
      <c r="L12" s="453"/>
      <c r="M12" s="453"/>
      <c r="N12" s="480" t="s">
        <v>405</v>
      </c>
      <c r="O12" s="480"/>
      <c r="P12" s="453"/>
    </row>
    <row r="13" customFormat="false" ht="15" hidden="false" customHeight="true" outlineLevel="0" collapsed="false">
      <c r="A13" s="453"/>
      <c r="B13" s="453"/>
      <c r="C13" s="453"/>
      <c r="D13" s="478" t="n">
        <f aca="false">1+D12</f>
        <v>1</v>
      </c>
      <c r="E13" s="43" t="n">
        <f aca="false">+H12+I12+G12+K$4-J12</f>
        <v>200</v>
      </c>
      <c r="F13" s="43" t="n">
        <f aca="false">+D$4*E13</f>
        <v>80</v>
      </c>
      <c r="G13" s="43" t="n">
        <f aca="false">+J$4*(E13-F13)+J$5</f>
        <v>108</v>
      </c>
      <c r="H13" s="43" t="n">
        <f aca="false">+F$4*(E13-F13)+F$5</f>
        <v>104</v>
      </c>
      <c r="I13" s="43" t="n">
        <f aca="false">+I$4*(E13-F13)+I$5</f>
        <v>0</v>
      </c>
      <c r="J13" s="479" t="n">
        <f aca="false">+G$4*(E13-F13)+G$5</f>
        <v>32</v>
      </c>
      <c r="K13" s="453"/>
      <c r="L13" s="453"/>
      <c r="M13" s="453"/>
      <c r="P13" s="453"/>
    </row>
    <row r="14" customFormat="false" ht="15" hidden="false" customHeight="true" outlineLevel="0" collapsed="false">
      <c r="A14" s="453"/>
      <c r="B14" s="453"/>
      <c r="C14" s="453"/>
      <c r="D14" s="478" t="n">
        <f aca="false">1+D13</f>
        <v>2</v>
      </c>
      <c r="E14" s="43" t="n">
        <f aca="false">+H13+I13+G13+K$4-J13</f>
        <v>200</v>
      </c>
      <c r="F14" s="43" t="n">
        <f aca="false">+D$4*E14</f>
        <v>80</v>
      </c>
      <c r="G14" s="43" t="n">
        <f aca="false">+J$4*(E14-F14)+J$5</f>
        <v>108</v>
      </c>
      <c r="H14" s="43" t="n">
        <f aca="false">+F$4*(E14-F14)+F$5</f>
        <v>104</v>
      </c>
      <c r="I14" s="43" t="n">
        <f aca="false">+I$4*(E14-F14)+I$5</f>
        <v>0</v>
      </c>
      <c r="J14" s="479" t="n">
        <f aca="false">+G$4*(E14-F14)+G$5</f>
        <v>32</v>
      </c>
      <c r="K14" s="453"/>
      <c r="L14" s="453"/>
      <c r="M14" s="453"/>
      <c r="P14" s="453"/>
    </row>
    <row r="15" customFormat="false" ht="15" hidden="false" customHeight="true" outlineLevel="0" collapsed="false">
      <c r="D15" s="478" t="n">
        <f aca="false">1+D14</f>
        <v>3</v>
      </c>
      <c r="E15" s="43" t="n">
        <f aca="false">+H14+I14+G14+K$4-J14</f>
        <v>200</v>
      </c>
      <c r="F15" s="43" t="n">
        <f aca="false">+D$4*E15</f>
        <v>80</v>
      </c>
      <c r="G15" s="43" t="n">
        <f aca="false">+J$4*(E15-F15)+J$5</f>
        <v>108</v>
      </c>
      <c r="H15" s="43" t="n">
        <f aca="false">+F$4*(E15-F15)+F$5</f>
        <v>104</v>
      </c>
      <c r="I15" s="43" t="n">
        <f aca="false">+I$4*(E15-F15)+I$5</f>
        <v>0</v>
      </c>
      <c r="J15" s="479" t="n">
        <f aca="false">+G$4*(E15-F15)+G$5</f>
        <v>32</v>
      </c>
      <c r="N15" s="438"/>
      <c r="O15" s="438"/>
    </row>
    <row r="16" customFormat="false" ht="15" hidden="false" customHeight="true" outlineLevel="0" collapsed="false">
      <c r="D16" s="478" t="n">
        <f aca="false">1+D15</f>
        <v>4</v>
      </c>
      <c r="E16" s="43" t="n">
        <f aca="false">+H15+I15+G15+K$4-J15</f>
        <v>200</v>
      </c>
      <c r="F16" s="43" t="n">
        <f aca="false">+D$4*E16</f>
        <v>80</v>
      </c>
      <c r="G16" s="43" t="n">
        <f aca="false">+J$4*(E16-F16)+J$5</f>
        <v>108</v>
      </c>
      <c r="H16" s="43" t="n">
        <f aca="false">+F$4*(E16-F16)+F$5</f>
        <v>104</v>
      </c>
      <c r="I16" s="43" t="n">
        <f aca="false">+I$4*(E16-F16)+I$5</f>
        <v>0</v>
      </c>
      <c r="J16" s="479" t="n">
        <f aca="false">+G$4*(E16-F16)+G$5</f>
        <v>32</v>
      </c>
    </row>
    <row r="17" customFormat="false" ht="15" hidden="false" customHeight="true" outlineLevel="0" collapsed="false">
      <c r="D17" s="478" t="n">
        <f aca="false">1+D16</f>
        <v>5</v>
      </c>
      <c r="E17" s="43" t="n">
        <f aca="false">+H16+I16+G16+K$4-J16</f>
        <v>200</v>
      </c>
      <c r="F17" s="43" t="n">
        <f aca="false">+D$4*E17</f>
        <v>80</v>
      </c>
      <c r="G17" s="43" t="n">
        <f aca="false">+J$4*(E17-F17)+J$5</f>
        <v>108</v>
      </c>
      <c r="H17" s="43" t="n">
        <f aca="false">+F$4*(E17-F17)+F$5</f>
        <v>104</v>
      </c>
      <c r="I17" s="43" t="n">
        <f aca="false">+I$4*(E17-F17)+I$5</f>
        <v>0</v>
      </c>
      <c r="J17" s="479" t="n">
        <f aca="false">+G$4*(E17-F17)+G$5</f>
        <v>32</v>
      </c>
    </row>
    <row r="18" customFormat="false" ht="15" hidden="false" customHeight="true" outlineLevel="0" collapsed="false">
      <c r="D18" s="478" t="n">
        <f aca="false">1+D17</f>
        <v>6</v>
      </c>
      <c r="E18" s="43" t="n">
        <f aca="false">+H17+I17+G17+K$4-J17</f>
        <v>200</v>
      </c>
      <c r="F18" s="43" t="n">
        <f aca="false">+D$4*E18</f>
        <v>80</v>
      </c>
      <c r="G18" s="43" t="n">
        <f aca="false">+J$4*(E18-F18)+J$5</f>
        <v>108</v>
      </c>
      <c r="H18" s="43" t="n">
        <f aca="false">+F$4*(E18-F18)+F$5</f>
        <v>104</v>
      </c>
      <c r="I18" s="43" t="n">
        <f aca="false">+I$4*(E18-F18)+I$5</f>
        <v>0</v>
      </c>
      <c r="J18" s="479" t="n">
        <f aca="false">+G$4*(E18-F18)+G$5</f>
        <v>32</v>
      </c>
    </row>
    <row r="19" customFormat="false" ht="15" hidden="false" customHeight="true" outlineLevel="0" collapsed="false">
      <c r="D19" s="478" t="n">
        <f aca="false">1+D18</f>
        <v>7</v>
      </c>
      <c r="E19" s="43" t="n">
        <f aca="false">+H18+I18+G18+K$4-J18</f>
        <v>200</v>
      </c>
      <c r="F19" s="43" t="n">
        <f aca="false">+D$4*E19</f>
        <v>80</v>
      </c>
      <c r="G19" s="43" t="n">
        <f aca="false">+J$4*(E19-F19)+J$5</f>
        <v>108</v>
      </c>
      <c r="H19" s="43" t="n">
        <f aca="false">+F$4*(E19-F19)+F$5</f>
        <v>104</v>
      </c>
      <c r="I19" s="43" t="n">
        <f aca="false">+I$4*(E19-F19)+I$5</f>
        <v>0</v>
      </c>
      <c r="J19" s="479" t="n">
        <f aca="false">+G$4*(E19-F19)+G$5</f>
        <v>32</v>
      </c>
    </row>
    <row r="20" customFormat="false" ht="15" hidden="false" customHeight="true" outlineLevel="0" collapsed="false">
      <c r="D20" s="478" t="n">
        <f aca="false">1+D19</f>
        <v>8</v>
      </c>
      <c r="E20" s="43" t="n">
        <f aca="false">+H19+I19+G19+K$4-J19</f>
        <v>200</v>
      </c>
      <c r="F20" s="43" t="n">
        <f aca="false">+D$4*E20</f>
        <v>80</v>
      </c>
      <c r="G20" s="43" t="n">
        <f aca="false">+J$4*(E20-F20)+J$5</f>
        <v>108</v>
      </c>
      <c r="H20" s="43" t="n">
        <f aca="false">+F$4*(E20-F20)+F$5</f>
        <v>104</v>
      </c>
      <c r="I20" s="43" t="n">
        <f aca="false">+I$4*(E20-F20)+I$5</f>
        <v>0</v>
      </c>
      <c r="J20" s="479" t="n">
        <f aca="false">+G$4*(E20-F20)+G$5</f>
        <v>32</v>
      </c>
    </row>
    <row r="21" customFormat="false" ht="15" hidden="false" customHeight="true" outlineLevel="0" collapsed="false">
      <c r="D21" s="478" t="n">
        <f aca="false">1+D20</f>
        <v>9</v>
      </c>
      <c r="E21" s="43" t="n">
        <f aca="false">+H20+I20+G20+K$4-J20</f>
        <v>200</v>
      </c>
      <c r="F21" s="43" t="n">
        <f aca="false">+D$4*E21</f>
        <v>80</v>
      </c>
      <c r="G21" s="43" t="n">
        <f aca="false">+J$4*(E21-F21)+J$5</f>
        <v>108</v>
      </c>
      <c r="H21" s="43" t="n">
        <f aca="false">+F$4*(E21-F21)+F$5</f>
        <v>104</v>
      </c>
      <c r="I21" s="43" t="n">
        <f aca="false">+I$4*(E21-F21)+I$5</f>
        <v>0</v>
      </c>
      <c r="J21" s="479" t="n">
        <f aca="false">+G$4*(E21-F21)+G$5</f>
        <v>32</v>
      </c>
      <c r="N21" s="464"/>
    </row>
    <row r="22" customFormat="false" ht="15" hidden="false" customHeight="true" outlineLevel="0" collapsed="false">
      <c r="D22" s="478" t="n">
        <f aca="false">1+D21</f>
        <v>10</v>
      </c>
      <c r="E22" s="43" t="n">
        <f aca="false">+H21+I21+G21+K$4-J21</f>
        <v>200</v>
      </c>
      <c r="F22" s="43" t="n">
        <f aca="false">+D$4*E22</f>
        <v>80</v>
      </c>
      <c r="G22" s="43" t="n">
        <f aca="false">+J$4*(E22-F22)+J$5</f>
        <v>108</v>
      </c>
      <c r="H22" s="43" t="n">
        <f aca="false">+F$4*(E22-F22)+F$5</f>
        <v>104</v>
      </c>
      <c r="I22" s="43" t="n">
        <f aca="false">+I$4*(E22-F22)+I$5</f>
        <v>0</v>
      </c>
      <c r="J22" s="479" t="n">
        <f aca="false">+G$4*(E22-F22)+G$5</f>
        <v>32</v>
      </c>
      <c r="N22" s="464"/>
    </row>
    <row r="23" customFormat="false" ht="15" hidden="false" customHeight="true" outlineLevel="0" collapsed="false">
      <c r="D23" s="478" t="n">
        <f aca="false">1+D22</f>
        <v>11</v>
      </c>
      <c r="E23" s="43" t="n">
        <f aca="false">+H22+I22+G22+K$4-J22</f>
        <v>200</v>
      </c>
      <c r="F23" s="43" t="n">
        <f aca="false">+D$4*E23</f>
        <v>80</v>
      </c>
      <c r="G23" s="43" t="n">
        <f aca="false">+J$4*(E23-F23)+J$5</f>
        <v>108</v>
      </c>
      <c r="H23" s="43" t="n">
        <f aca="false">+F$4*(E23-F23)+F$5</f>
        <v>104</v>
      </c>
      <c r="I23" s="43" t="n">
        <f aca="false">+I$4*(E23-F23)+I$5</f>
        <v>0</v>
      </c>
      <c r="J23" s="479" t="n">
        <f aca="false">+G$4*(E23-F23)+G$5</f>
        <v>32</v>
      </c>
      <c r="N23" s="467"/>
    </row>
    <row r="24" customFormat="false" ht="15" hidden="false" customHeight="true" outlineLevel="0" collapsed="false">
      <c r="D24" s="478" t="n">
        <f aca="false">1+D23</f>
        <v>12</v>
      </c>
      <c r="E24" s="43" t="n">
        <f aca="false">+H23+I23+G23+K$4-J23</f>
        <v>200</v>
      </c>
      <c r="F24" s="43" t="n">
        <f aca="false">+D$4*E24</f>
        <v>80</v>
      </c>
      <c r="G24" s="43" t="n">
        <f aca="false">+J$4*(E24-F24)+J$5</f>
        <v>108</v>
      </c>
      <c r="H24" s="43" t="n">
        <f aca="false">+F$4*(E24-F24)+F$5</f>
        <v>104</v>
      </c>
      <c r="I24" s="43" t="n">
        <f aca="false">+I$4*(E24-F24)+I$5</f>
        <v>0</v>
      </c>
      <c r="J24" s="479" t="n">
        <f aca="false">+G$4*(E24-F24)+G$5</f>
        <v>32</v>
      </c>
      <c r="N24" s="464"/>
    </row>
    <row r="25" customFormat="false" ht="15" hidden="false" customHeight="true" outlineLevel="0" collapsed="false">
      <c r="D25" s="478" t="n">
        <f aca="false">1+D24</f>
        <v>13</v>
      </c>
      <c r="E25" s="43" t="n">
        <f aca="false">+H24+I24+G24+K$4-J24</f>
        <v>200</v>
      </c>
      <c r="F25" s="43" t="n">
        <f aca="false">+D$4*E25</f>
        <v>80</v>
      </c>
      <c r="G25" s="43" t="n">
        <f aca="false">+J$4*(E25-F25)+J$5</f>
        <v>108</v>
      </c>
      <c r="H25" s="43" t="n">
        <f aca="false">+F$4*(E25-F25)+F$5</f>
        <v>104</v>
      </c>
      <c r="I25" s="43" t="n">
        <f aca="false">+I$4*(E25-F25)+I$5</f>
        <v>0</v>
      </c>
      <c r="J25" s="479" t="n">
        <f aca="false">+G$4*(E25-F25)+G$5</f>
        <v>32</v>
      </c>
      <c r="N25" s="473"/>
    </row>
    <row r="26" customFormat="false" ht="15" hidden="false" customHeight="true" outlineLevel="0" collapsed="false">
      <c r="D26" s="478" t="n">
        <f aca="false">1+D25</f>
        <v>14</v>
      </c>
      <c r="E26" s="43" t="n">
        <f aca="false">+H25+I25+G25+K$4-J25</f>
        <v>200</v>
      </c>
      <c r="F26" s="43" t="n">
        <f aca="false">+D$4*E26</f>
        <v>80</v>
      </c>
      <c r="G26" s="43" t="n">
        <f aca="false">+J$4*(E26-F26)+J$5</f>
        <v>108</v>
      </c>
      <c r="H26" s="43" t="n">
        <f aca="false">+F$4*(E26-F26)+F$5</f>
        <v>104</v>
      </c>
      <c r="I26" s="43" t="n">
        <f aca="false">+I$4*(E26-F26)+I$5</f>
        <v>0</v>
      </c>
      <c r="J26" s="479" t="n">
        <f aca="false">+G$4*(E26-F26)+G$5</f>
        <v>32</v>
      </c>
    </row>
    <row r="27" customFormat="false" ht="15" hidden="false" customHeight="true" outlineLevel="0" collapsed="false">
      <c r="D27" s="50" t="n">
        <f aca="false">1+D26</f>
        <v>15</v>
      </c>
      <c r="E27" s="43" t="n">
        <f aca="false">+H26+I26+G26+K$4-J26</f>
        <v>200</v>
      </c>
      <c r="F27" s="43" t="n">
        <f aca="false">+D$4*E27</f>
        <v>80</v>
      </c>
      <c r="G27" s="43" t="n">
        <f aca="false">+J$4*(E27-F27)+J$5</f>
        <v>108</v>
      </c>
      <c r="H27" s="43" t="n">
        <f aca="false">+F$4*(E27-F27)+F$5</f>
        <v>104</v>
      </c>
      <c r="I27" s="43" t="n">
        <f aca="false">+I$4*(E27-F27)+I$5</f>
        <v>0</v>
      </c>
      <c r="J27" s="43" t="n">
        <f aca="false">+G$4*(E27-F27)+G$5</f>
        <v>32</v>
      </c>
    </row>
    <row r="28" customFormat="false" ht="15" hidden="false" customHeight="true" outlineLevel="0" collapsed="false">
      <c r="D28" s="50" t="n">
        <f aca="false">1+D27</f>
        <v>16</v>
      </c>
      <c r="E28" s="43" t="n">
        <f aca="false">+H27+I27+G27+K$4-J27</f>
        <v>200</v>
      </c>
      <c r="F28" s="43" t="n">
        <f aca="false">+D$4*E28</f>
        <v>80</v>
      </c>
      <c r="G28" s="43" t="n">
        <f aca="false">+J$4*(E28-F28)+J$5</f>
        <v>108</v>
      </c>
      <c r="H28" s="43" t="n">
        <f aca="false">+F$4*(E28-F28)+F$5</f>
        <v>104</v>
      </c>
      <c r="I28" s="43" t="n">
        <f aca="false">+I$4*(E28-F28)+I$5</f>
        <v>0</v>
      </c>
      <c r="J28" s="43" t="n">
        <f aca="false">+G$4*(E28-F28)+G$5</f>
        <v>32</v>
      </c>
    </row>
    <row r="29" customFormat="false" ht="15" hidden="false" customHeight="true" outlineLevel="0" collapsed="false">
      <c r="D29" s="50" t="n">
        <f aca="false">1+D28</f>
        <v>17</v>
      </c>
      <c r="E29" s="43" t="n">
        <f aca="false">+H28+I28+G28+K$4-J28</f>
        <v>200</v>
      </c>
      <c r="F29" s="43" t="n">
        <f aca="false">+D$4*E29</f>
        <v>80</v>
      </c>
      <c r="G29" s="43" t="n">
        <f aca="false">+J$4*(E29-F29)+J$5</f>
        <v>108</v>
      </c>
      <c r="H29" s="43" t="n">
        <f aca="false">+F$4*(E29-F29)+F$5</f>
        <v>104</v>
      </c>
      <c r="I29" s="43" t="n">
        <f aca="false">+I$4*(E29-F29)+I$5</f>
        <v>0</v>
      </c>
      <c r="J29" s="43" t="n">
        <f aca="false">+G$4*(E29-F29)+G$5</f>
        <v>32</v>
      </c>
    </row>
    <row r="30" customFormat="false" ht="15" hidden="false" customHeight="true" outlineLevel="0" collapsed="false">
      <c r="D30" s="50" t="n">
        <f aca="false">1+D29</f>
        <v>18</v>
      </c>
      <c r="E30" s="43" t="n">
        <f aca="false">+H29+I29+G29+K$4-J29</f>
        <v>200</v>
      </c>
      <c r="F30" s="43" t="n">
        <f aca="false">+D$4*E30</f>
        <v>80</v>
      </c>
      <c r="G30" s="43" t="n">
        <f aca="false">+J$4*(E30-F30)+J$5</f>
        <v>108</v>
      </c>
      <c r="H30" s="43" t="n">
        <f aca="false">+F$4*(E30-F30)+F$5</f>
        <v>104</v>
      </c>
      <c r="I30" s="43" t="n">
        <f aca="false">+I$4*(E30-F30)+I$5</f>
        <v>0</v>
      </c>
      <c r="J30" s="43" t="n">
        <f aca="false">+G$4*(E30-F30)+G$5</f>
        <v>32</v>
      </c>
    </row>
    <row r="31" customFormat="false" ht="15" hidden="false" customHeight="true" outlineLevel="0" collapsed="false">
      <c r="D31" s="50" t="n">
        <f aca="false">1+D30</f>
        <v>19</v>
      </c>
      <c r="E31" s="43" t="n">
        <f aca="false">+H30+I30+G30+K$4-J30</f>
        <v>200</v>
      </c>
      <c r="F31" s="43" t="n">
        <f aca="false">+D$4*E31</f>
        <v>80</v>
      </c>
      <c r="G31" s="43" t="n">
        <f aca="false">+J$4*(E31-F31)+J$5</f>
        <v>108</v>
      </c>
      <c r="H31" s="43" t="n">
        <f aca="false">+F$4*(E31-F31)+F$5</f>
        <v>104</v>
      </c>
      <c r="I31" s="43" t="n">
        <f aca="false">+I$4*(E31-F31)+I$5</f>
        <v>0</v>
      </c>
      <c r="J31" s="43" t="n">
        <f aca="false">+G$4*(E31-F31)+G$5</f>
        <v>32</v>
      </c>
    </row>
    <row r="32" customFormat="false" ht="15" hidden="false" customHeight="true" outlineLevel="0" collapsed="false">
      <c r="D32" s="50" t="n">
        <f aca="false">1+D31</f>
        <v>20</v>
      </c>
      <c r="E32" s="43" t="n">
        <f aca="false">+H31+I31+G31+K$4-J31</f>
        <v>200</v>
      </c>
      <c r="F32" s="43" t="n">
        <f aca="false">+D$4*E32</f>
        <v>80</v>
      </c>
      <c r="G32" s="43" t="n">
        <f aca="false">+J$4*(E32-F32)+J$5</f>
        <v>108</v>
      </c>
      <c r="H32" s="43" t="n">
        <f aca="false">+F$4*(E32-F32)+F$5</f>
        <v>104</v>
      </c>
      <c r="I32" s="43" t="n">
        <f aca="false">+I$4*(E32-F32)+I$5</f>
        <v>0</v>
      </c>
      <c r="J32" s="43" t="n">
        <f aca="false">+G$4*(E32-F32)+G$5</f>
        <v>32</v>
      </c>
    </row>
    <row r="33" customFormat="false" ht="15" hidden="false" customHeight="true" outlineLevel="0" collapsed="false">
      <c r="D33" s="50" t="n">
        <f aca="false">1+D32</f>
        <v>21</v>
      </c>
      <c r="E33" s="43" t="n">
        <f aca="false">+H32+I32+G32+K$4-J32</f>
        <v>200</v>
      </c>
      <c r="F33" s="43" t="n">
        <f aca="false">+D$4*E33</f>
        <v>80</v>
      </c>
      <c r="G33" s="43" t="n">
        <f aca="false">+J$4*(E33-F33)+J$5</f>
        <v>108</v>
      </c>
      <c r="H33" s="43" t="n">
        <f aca="false">+F$4*(E33-F33)+F$5</f>
        <v>104</v>
      </c>
      <c r="I33" s="43" t="n">
        <f aca="false">+I$4*(E33-F33)+I$5</f>
        <v>0</v>
      </c>
      <c r="J33" s="43" t="n">
        <f aca="false">+G$4*(E33-F33)+G$5</f>
        <v>32</v>
      </c>
    </row>
  </sheetData>
  <sheetProtection sheet="true" objects="true" scenarios="true"/>
  <mergeCells count="1">
    <mergeCell ref="N12:O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W5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5" activeCellId="0" sqref="I35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1.14"/>
    <col collapsed="false" customWidth="true" hidden="false" outlineLevel="0" max="3" min="3" style="0" width="13.14"/>
    <col collapsed="false" customWidth="true" hidden="false" outlineLevel="0" max="4" min="4" style="0" width="7"/>
    <col collapsed="false" customWidth="true" hidden="false" outlineLevel="0" max="18" min="18" style="0" width="5.28"/>
    <col collapsed="false" customWidth="true" hidden="false" outlineLevel="0" max="19" min="19" style="0" width="1.85"/>
    <col collapsed="false" customWidth="true" hidden="false" outlineLevel="0" max="23" min="23" style="0" width="5.28"/>
  </cols>
  <sheetData>
    <row r="1" customFormat="false" ht="13.5" hidden="false" customHeight="false" outlineLevel="0" collapsed="false">
      <c r="B1" s="1" t="s">
        <v>75</v>
      </c>
      <c r="C1" s="2"/>
      <c r="D1" s="3"/>
      <c r="E1" s="3"/>
      <c r="F1" s="3"/>
      <c r="G1" s="3"/>
      <c r="H1" s="3"/>
      <c r="I1" s="4"/>
      <c r="J1" s="5"/>
      <c r="K1" s="5"/>
      <c r="L1" s="5"/>
      <c r="M1" s="5"/>
    </row>
    <row r="2" customFormat="false" ht="16.5" hidden="false" customHeight="false" outlineLevel="0" collapsed="false">
      <c r="B2" s="6" t="s">
        <v>76</v>
      </c>
      <c r="C2" s="7"/>
      <c r="D2" s="8"/>
      <c r="E2" s="9" t="s">
        <v>2</v>
      </c>
      <c r="F2" s="10"/>
      <c r="G2" s="11" t="s">
        <v>3</v>
      </c>
      <c r="H2" s="12"/>
      <c r="I2" s="13"/>
      <c r="J2" s="5"/>
      <c r="K2" s="5"/>
      <c r="L2" s="5"/>
      <c r="M2" s="5"/>
      <c r="T2" s="22" t="s">
        <v>77</v>
      </c>
      <c r="U2" s="23"/>
      <c r="V2" s="23"/>
      <c r="W2" s="24"/>
    </row>
    <row r="3" customFormat="false" ht="16.5" hidden="false" customHeight="false" outlineLevel="0" collapsed="false">
      <c r="B3" s="15" t="s">
        <v>5</v>
      </c>
      <c r="D3" s="16" t="s">
        <v>6</v>
      </c>
      <c r="E3" s="15" t="n">
        <v>0</v>
      </c>
      <c r="F3" s="17" t="s">
        <v>7</v>
      </c>
      <c r="G3" s="0" t="s">
        <v>78</v>
      </c>
      <c r="J3" s="5"/>
      <c r="K3" s="5"/>
      <c r="L3" s="5"/>
      <c r="M3" s="5"/>
      <c r="T3" s="28" t="s">
        <v>79</v>
      </c>
      <c r="U3" s="29"/>
      <c r="V3" s="29"/>
      <c r="W3" s="30"/>
    </row>
    <row r="4" customFormat="false" ht="16.5" hidden="false" customHeight="false" outlineLevel="0" collapsed="false">
      <c r="B4" s="15" t="s">
        <v>9</v>
      </c>
      <c r="D4" s="18" t="s">
        <v>10</v>
      </c>
      <c r="E4" s="80" t="n">
        <v>10</v>
      </c>
      <c r="F4" s="20"/>
      <c r="G4" s="21" t="s">
        <v>80</v>
      </c>
      <c r="J4" s="5"/>
      <c r="K4" s="5"/>
      <c r="L4" s="5"/>
      <c r="M4" s="5"/>
      <c r="T4" s="45" t="s">
        <v>81</v>
      </c>
      <c r="U4" s="46"/>
      <c r="V4" s="46"/>
      <c r="W4" s="47"/>
    </row>
    <row r="5" customFormat="false" ht="13.5" hidden="false" customHeight="false" outlineLevel="0" collapsed="false">
      <c r="B5" s="15" t="s">
        <v>13</v>
      </c>
      <c r="D5" s="25" t="s">
        <v>14</v>
      </c>
      <c r="E5" s="81" t="n">
        <v>200</v>
      </c>
      <c r="F5" s="20" t="s">
        <v>15</v>
      </c>
      <c r="G5" s="82" t="s">
        <v>82</v>
      </c>
      <c r="J5" s="5"/>
      <c r="K5" s="5"/>
      <c r="L5" s="5"/>
      <c r="M5" s="5"/>
    </row>
    <row r="6" customFormat="false" ht="13.5" hidden="false" customHeight="false" outlineLevel="0" collapsed="false">
      <c r="B6" s="5" t="s">
        <v>18</v>
      </c>
      <c r="D6" s="25" t="s">
        <v>19</v>
      </c>
      <c r="E6" s="83" t="n">
        <f aca="false">+E8-E5</f>
        <v>19800</v>
      </c>
      <c r="F6" s="84" t="s">
        <v>15</v>
      </c>
      <c r="J6" s="5"/>
      <c r="K6" s="5"/>
      <c r="L6" s="5"/>
      <c r="M6" s="5"/>
    </row>
    <row r="7" customFormat="false" ht="13.5" hidden="false" customHeight="false" outlineLevel="0" collapsed="false">
      <c r="B7" s="5" t="s">
        <v>22</v>
      </c>
      <c r="D7" s="18" t="s">
        <v>23</v>
      </c>
      <c r="E7" s="85" t="n">
        <v>400</v>
      </c>
      <c r="F7" s="17" t="s">
        <v>24</v>
      </c>
      <c r="J7" s="5"/>
      <c r="K7" s="5"/>
      <c r="L7" s="5"/>
      <c r="M7" s="5"/>
    </row>
    <row r="8" customFormat="false" ht="13.5" hidden="false" customHeight="false" outlineLevel="0" collapsed="false">
      <c r="B8" s="5" t="s">
        <v>26</v>
      </c>
      <c r="D8" s="18" t="s">
        <v>27</v>
      </c>
      <c r="E8" s="83" t="n">
        <v>20000</v>
      </c>
      <c r="F8" s="20" t="s">
        <v>15</v>
      </c>
      <c r="J8" s="5"/>
      <c r="K8" s="5"/>
      <c r="L8" s="5"/>
      <c r="M8" s="5"/>
    </row>
    <row r="9" customFormat="false" ht="13.5" hidden="false" customHeight="false" outlineLevel="0" collapsed="false">
      <c r="B9" s="5" t="s">
        <v>83</v>
      </c>
      <c r="C9" s="34"/>
      <c r="D9" s="18" t="s">
        <v>84</v>
      </c>
      <c r="E9" s="85" t="n">
        <v>0</v>
      </c>
      <c r="F9" s="20" t="s">
        <v>24</v>
      </c>
      <c r="J9" s="5"/>
      <c r="K9" s="5"/>
      <c r="L9" s="5"/>
      <c r="M9" s="5"/>
    </row>
    <row r="10" customFormat="false" ht="13.5" hidden="false" customHeight="false" outlineLevel="0" collapsed="false">
      <c r="B10" s="35" t="s">
        <v>31</v>
      </c>
      <c r="C10" s="3"/>
      <c r="D10" s="23"/>
      <c r="E10" s="29"/>
      <c r="F10" s="23"/>
      <c r="G10" s="23"/>
      <c r="H10" s="3"/>
      <c r="I10" s="4"/>
      <c r="J10" s="5"/>
      <c r="K10" s="5"/>
      <c r="L10" s="5"/>
      <c r="M10" s="5"/>
    </row>
    <row r="11" customFormat="false" ht="13.5" hidden="false" customHeight="false" outlineLevel="0" collapsed="false">
      <c r="B11" s="36" t="s">
        <v>33</v>
      </c>
      <c r="C11" s="86" t="s">
        <v>19</v>
      </c>
      <c r="D11" s="87" t="s">
        <v>14</v>
      </c>
      <c r="E11" s="88" t="s">
        <v>27</v>
      </c>
      <c r="F11" s="89" t="s">
        <v>34</v>
      </c>
      <c r="G11" s="90" t="s">
        <v>35</v>
      </c>
    </row>
    <row r="12" customFormat="false" ht="12.75" hidden="false" customHeight="false" outlineLevel="0" collapsed="false">
      <c r="B12" s="41" t="n">
        <f aca="false">$E$3</f>
        <v>0</v>
      </c>
      <c r="C12" s="91" t="n">
        <f aca="false">+E6</f>
        <v>19800</v>
      </c>
      <c r="D12" s="42" t="n">
        <f aca="false">+E5</f>
        <v>200</v>
      </c>
      <c r="E12" s="88" t="n">
        <f aca="false">+E8</f>
        <v>20000</v>
      </c>
      <c r="F12" s="92" t="n">
        <f aca="false">+(D12/E$8)*100</f>
        <v>1</v>
      </c>
      <c r="G12" s="41"/>
    </row>
    <row r="13" customFormat="false" ht="12.75" hidden="false" customHeight="false" outlineLevel="0" collapsed="false">
      <c r="B13" s="41" t="n">
        <f aca="false">B12+E$4</f>
        <v>10</v>
      </c>
      <c r="C13" s="91" t="n">
        <f aca="false">C12+E$7*E$4-E$7*E$4*C12/E12-E$9*E$4</f>
        <v>19840</v>
      </c>
      <c r="D13" s="42" t="n">
        <f aca="false">D12-E$7*E$4*D12/E12</f>
        <v>160</v>
      </c>
      <c r="E13" s="42" t="n">
        <f aca="false">+C13+D13</f>
        <v>20000</v>
      </c>
      <c r="F13" s="92" t="n">
        <f aca="false">+(D13/E13)*100</f>
        <v>0.8</v>
      </c>
      <c r="G13" s="88" t="n">
        <f aca="false">+F13/F12</f>
        <v>0.8</v>
      </c>
    </row>
    <row r="14" customFormat="false" ht="12.75" hidden="false" customHeight="false" outlineLevel="0" collapsed="false">
      <c r="B14" s="41" t="n">
        <f aca="false">B13+E$4</f>
        <v>20</v>
      </c>
      <c r="C14" s="91" t="n">
        <f aca="false">C13+E$7*E$4-E$7*E$4*C13/E13-E$9*E$4</f>
        <v>19872</v>
      </c>
      <c r="D14" s="42" t="n">
        <f aca="false">D13-E$7*E$4*D13/E13</f>
        <v>128</v>
      </c>
      <c r="E14" s="42" t="n">
        <f aca="false">+C14+D14</f>
        <v>20000</v>
      </c>
      <c r="F14" s="92" t="n">
        <f aca="false">+(D14/E14)*100</f>
        <v>0.64</v>
      </c>
      <c r="G14" s="88" t="n">
        <f aca="false">+F14/F13</f>
        <v>0.8</v>
      </c>
    </row>
    <row r="15" customFormat="false" ht="12.75" hidden="false" customHeight="false" outlineLevel="0" collapsed="false">
      <c r="B15" s="41" t="n">
        <f aca="false">B14+E$4</f>
        <v>30</v>
      </c>
      <c r="C15" s="91" t="n">
        <f aca="false">C14+E$7*E$4-E$7*E$4*C14/E14-E$9*E$4</f>
        <v>19897.6</v>
      </c>
      <c r="D15" s="42" t="n">
        <f aca="false">D14-E$7*E$4*D14/E14</f>
        <v>102.4</v>
      </c>
      <c r="E15" s="42" t="n">
        <f aca="false">+C15+D15</f>
        <v>20000</v>
      </c>
      <c r="F15" s="92" t="n">
        <f aca="false">+(D15/E15)*100</f>
        <v>0.512</v>
      </c>
      <c r="G15" s="88" t="n">
        <f aca="false">+F15/F14</f>
        <v>0.8</v>
      </c>
    </row>
    <row r="16" customFormat="false" ht="12.75" hidden="false" customHeight="false" outlineLevel="0" collapsed="false">
      <c r="B16" s="41" t="n">
        <f aca="false">B15+E$4</f>
        <v>40</v>
      </c>
      <c r="C16" s="91" t="n">
        <f aca="false">C15+E$7*E$4-E$7*E$4*C15/E15-E$9*E$4</f>
        <v>19918.08</v>
      </c>
      <c r="D16" s="42" t="n">
        <f aca="false">D15-E$7*E$4*D15/E15</f>
        <v>81.92</v>
      </c>
      <c r="E16" s="42" t="n">
        <f aca="false">+C16+D16</f>
        <v>20000</v>
      </c>
      <c r="F16" s="92" t="n">
        <f aca="false">+(D16/E16)*100</f>
        <v>0.4096</v>
      </c>
      <c r="G16" s="88" t="n">
        <f aca="false">+F16/F15</f>
        <v>0.8</v>
      </c>
    </row>
    <row r="17" customFormat="false" ht="12.75" hidden="false" customHeight="false" outlineLevel="0" collapsed="false">
      <c r="B17" s="41" t="n">
        <f aca="false">B16+E$4</f>
        <v>50</v>
      </c>
      <c r="C17" s="91" t="n">
        <f aca="false">C16+E$7*E$4-E$7*E$4*C16/E16-E$9*E$4</f>
        <v>19934.464</v>
      </c>
      <c r="D17" s="42" t="n">
        <f aca="false">D16-E$7*E$4*D16/E16</f>
        <v>65.536</v>
      </c>
      <c r="E17" s="42" t="n">
        <f aca="false">+C17+D17</f>
        <v>20000</v>
      </c>
      <c r="F17" s="92" t="n">
        <f aca="false">+(D17/E17)*100</f>
        <v>0.32768</v>
      </c>
      <c r="G17" s="88" t="n">
        <f aca="false">+F17/F16</f>
        <v>0.8</v>
      </c>
    </row>
    <row r="18" customFormat="false" ht="12.75" hidden="false" customHeight="false" outlineLevel="0" collapsed="false">
      <c r="B18" s="41" t="n">
        <f aca="false">B17+E$4</f>
        <v>60</v>
      </c>
      <c r="C18" s="91" t="n">
        <f aca="false">C17+E$7*E$4-E$7*E$4*C17/E17-E$9*E$4</f>
        <v>19947.5712</v>
      </c>
      <c r="D18" s="42" t="n">
        <f aca="false">D17-E$7*E$4*D17/E17</f>
        <v>52.4288</v>
      </c>
      <c r="E18" s="42" t="n">
        <f aca="false">+C18+D18</f>
        <v>20000</v>
      </c>
      <c r="F18" s="92" t="n">
        <f aca="false">+(D18/E18)*100</f>
        <v>0.262144</v>
      </c>
      <c r="G18" s="88" t="n">
        <f aca="false">+F18/F17</f>
        <v>0.8</v>
      </c>
    </row>
    <row r="19" customFormat="false" ht="12.75" hidden="false" customHeight="false" outlineLevel="0" collapsed="false">
      <c r="B19" s="41" t="n">
        <f aca="false">B18+E$4</f>
        <v>70</v>
      </c>
      <c r="C19" s="91" t="n">
        <f aca="false">C18+E$7*E$4-E$7*E$4*C18/E18-E$9*E$4</f>
        <v>19958.05696</v>
      </c>
      <c r="D19" s="42" t="n">
        <f aca="false">D18-E$7*E$4*D18/E18</f>
        <v>41.94304</v>
      </c>
      <c r="E19" s="42" t="n">
        <f aca="false">+C19+D19</f>
        <v>20000</v>
      </c>
      <c r="F19" s="92" t="n">
        <f aca="false">+(D19/E19)*100</f>
        <v>0.2097152</v>
      </c>
      <c r="G19" s="88" t="n">
        <f aca="false">+F19/F18</f>
        <v>0.8</v>
      </c>
    </row>
    <row r="20" customFormat="false" ht="12.75" hidden="false" customHeight="false" outlineLevel="0" collapsed="false">
      <c r="B20" s="41" t="n">
        <f aca="false">B19+E$4</f>
        <v>80</v>
      </c>
      <c r="C20" s="91" t="n">
        <f aca="false">C19+E$7*E$4-E$7*E$4*C19/E19-E$9*E$4</f>
        <v>19966.445568</v>
      </c>
      <c r="D20" s="42" t="n">
        <f aca="false">D19-E$7*E$4*D19/E19</f>
        <v>33.554432</v>
      </c>
      <c r="E20" s="42" t="n">
        <f aca="false">+C20+D20</f>
        <v>20000</v>
      </c>
      <c r="F20" s="92" t="n">
        <f aca="false">+(D20/E20)*100</f>
        <v>0.16777216</v>
      </c>
      <c r="G20" s="88" t="n">
        <f aca="false">+F20/F19</f>
        <v>0.8</v>
      </c>
    </row>
    <row r="21" customFormat="false" ht="12.75" hidden="false" customHeight="false" outlineLevel="0" collapsed="false">
      <c r="B21" s="41" t="n">
        <f aca="false">B20+E$4</f>
        <v>90</v>
      </c>
      <c r="C21" s="91" t="n">
        <f aca="false">C20+E$7*E$4-E$7*E$4*C20/E20-E$9*E$4</f>
        <v>19973.1564544</v>
      </c>
      <c r="D21" s="42" t="n">
        <f aca="false">D20-E$7*E$4*D20/E20</f>
        <v>26.8435456</v>
      </c>
      <c r="E21" s="42" t="n">
        <f aca="false">+C21+D21</f>
        <v>20000</v>
      </c>
      <c r="F21" s="92" t="n">
        <f aca="false">+(D21/E21)*100</f>
        <v>0.134217728</v>
      </c>
      <c r="G21" s="88" t="n">
        <f aca="false">+F21/F20</f>
        <v>0.8</v>
      </c>
    </row>
    <row r="22" customFormat="false" ht="12.75" hidden="false" customHeight="false" outlineLevel="0" collapsed="false">
      <c r="B22" s="41" t="n">
        <f aca="false">B21+E$4</f>
        <v>100</v>
      </c>
      <c r="C22" s="91" t="n">
        <f aca="false">C21+E$7*E$4-E$7*E$4*C21/E21-E$9*E$4</f>
        <v>19978.52516352</v>
      </c>
      <c r="D22" s="42" t="n">
        <f aca="false">D21-E$7*E$4*D21/E21</f>
        <v>21.47483648</v>
      </c>
      <c r="E22" s="42" t="n">
        <f aca="false">+C22+D22</f>
        <v>20000</v>
      </c>
      <c r="F22" s="92" t="n">
        <f aca="false">+(D22/E22)*100</f>
        <v>0.1073741824</v>
      </c>
      <c r="G22" s="88" t="n">
        <f aca="false">+F22/F21</f>
        <v>0.8</v>
      </c>
    </row>
    <row r="23" customFormat="false" ht="12.75" hidden="false" customHeight="false" outlineLevel="0" collapsed="false">
      <c r="B23" s="41" t="n">
        <f aca="false">B22+E$4</f>
        <v>110</v>
      </c>
      <c r="C23" s="91" t="n">
        <f aca="false">C22+E$7*E$4-E$7*E$4*C22/E22-E$9*E$4</f>
        <v>19982.820130816</v>
      </c>
      <c r="D23" s="42" t="n">
        <f aca="false">D22-E$7*E$4*D22/E22</f>
        <v>17.179869184</v>
      </c>
      <c r="E23" s="42" t="n">
        <f aca="false">+C23+D23</f>
        <v>20000</v>
      </c>
      <c r="F23" s="92" t="n">
        <f aca="false">+(D23/E23)*100</f>
        <v>0.08589934592</v>
      </c>
      <c r="G23" s="88" t="n">
        <f aca="false">+F23/F22</f>
        <v>0.8</v>
      </c>
    </row>
    <row r="24" customFormat="false" ht="12.75" hidden="false" customHeight="false" outlineLevel="0" collapsed="false">
      <c r="B24" s="41" t="n">
        <f aca="false">B23+E$4</f>
        <v>120</v>
      </c>
      <c r="C24" s="91" t="n">
        <f aca="false">C23+E$7*E$4-E$7*E$4*C23/E23-E$9*E$4</f>
        <v>19986.2561046528</v>
      </c>
      <c r="D24" s="42" t="n">
        <f aca="false">D23-E$7*E$4*D23/E23</f>
        <v>13.7438953472</v>
      </c>
      <c r="E24" s="42" t="n">
        <f aca="false">+C24+D24</f>
        <v>20000</v>
      </c>
      <c r="F24" s="92" t="n">
        <f aca="false">+(D24/E24)*100</f>
        <v>0.068719476736</v>
      </c>
      <c r="G24" s="88" t="n">
        <f aca="false">+F24/F23</f>
        <v>0.8</v>
      </c>
    </row>
    <row r="25" customFormat="false" ht="12.75" hidden="false" customHeight="false" outlineLevel="0" collapsed="false">
      <c r="B25" s="41" t="n">
        <f aca="false">B24+E$4</f>
        <v>130</v>
      </c>
      <c r="C25" s="91" t="n">
        <f aca="false">C24+E$7*E$4-E$7*E$4*C24/E24-E$9*E$4</f>
        <v>19989.0048837222</v>
      </c>
      <c r="D25" s="42" t="n">
        <f aca="false">D24-E$7*E$4*D24/E24</f>
        <v>10.99511627776</v>
      </c>
      <c r="E25" s="42" t="n">
        <f aca="false">+C25+D25</f>
        <v>20000</v>
      </c>
      <c r="F25" s="92" t="n">
        <f aca="false">+(D25/E25)*100</f>
        <v>0.0549755813888</v>
      </c>
      <c r="G25" s="88" t="n">
        <f aca="false">+F25/F24</f>
        <v>0.8</v>
      </c>
    </row>
    <row r="26" customFormat="false" ht="12.75" hidden="false" customHeight="false" outlineLevel="0" collapsed="false">
      <c r="B26" s="41" t="n">
        <f aca="false">B25+E$4</f>
        <v>140</v>
      </c>
      <c r="C26" s="91" t="n">
        <f aca="false">C25+E$7*E$4-E$7*E$4*C25/E25-E$9*E$4</f>
        <v>19991.2039069778</v>
      </c>
      <c r="D26" s="42" t="n">
        <f aca="false">D25-E$7*E$4*D25/E25</f>
        <v>8.796093022208</v>
      </c>
      <c r="E26" s="42" t="n">
        <f aca="false">+C26+D26</f>
        <v>20000</v>
      </c>
      <c r="F26" s="92" t="n">
        <f aca="false">+(D26/E26)*100</f>
        <v>0.04398046511104</v>
      </c>
      <c r="G26" s="88" t="n">
        <f aca="false">+F26/F25</f>
        <v>0.8</v>
      </c>
    </row>
    <row r="27" customFormat="false" ht="12.75" hidden="false" customHeight="false" outlineLevel="0" collapsed="false">
      <c r="B27" s="41" t="n">
        <f aca="false">B26+E$4</f>
        <v>150</v>
      </c>
      <c r="C27" s="91" t="n">
        <f aca="false">C26+E$7*E$4-E$7*E$4*C26/E26-E$9*E$4</f>
        <v>19992.9631255822</v>
      </c>
      <c r="D27" s="42" t="n">
        <f aca="false">D26-E$7*E$4*D26/E26</f>
        <v>7.0368744177664</v>
      </c>
      <c r="E27" s="42" t="n">
        <f aca="false">+C27+D27</f>
        <v>20000</v>
      </c>
      <c r="F27" s="92" t="n">
        <f aca="false">+(D27/E27)*100</f>
        <v>0.035184372088832</v>
      </c>
      <c r="G27" s="88" t="n">
        <f aca="false">+F27/F26</f>
        <v>0.8</v>
      </c>
    </row>
    <row r="28" customFormat="false" ht="12.75" hidden="false" customHeight="false" outlineLevel="0" collapsed="false">
      <c r="B28" s="41" t="n">
        <f aca="false">B27+E$4</f>
        <v>160</v>
      </c>
      <c r="C28" s="91" t="n">
        <f aca="false">C27+E$7*E$4-E$7*E$4*C27/E27-E$9*E$4</f>
        <v>19994.3705004658</v>
      </c>
      <c r="D28" s="42" t="n">
        <f aca="false">D27-E$7*E$4*D27/E27</f>
        <v>5.62949953421312</v>
      </c>
      <c r="E28" s="42" t="n">
        <f aca="false">+C28+D28</f>
        <v>20000</v>
      </c>
      <c r="F28" s="92" t="n">
        <f aca="false">+(D28/E28)*100</f>
        <v>0.0281474976710656</v>
      </c>
      <c r="G28" s="88" t="n">
        <f aca="false">+F28/F27</f>
        <v>0.8</v>
      </c>
    </row>
    <row r="29" customFormat="false" ht="12.75" hidden="false" customHeight="false" outlineLevel="0" collapsed="false">
      <c r="B29" s="41" t="n">
        <f aca="false">B28+E$4</f>
        <v>170</v>
      </c>
      <c r="C29" s="91" t="n">
        <f aca="false">C28+E$7*E$4-E$7*E$4*C28/E28-E$9*E$4</f>
        <v>19995.4964003726</v>
      </c>
      <c r="D29" s="42" t="n">
        <f aca="false">D28-E$7*E$4*D28/E28</f>
        <v>4.5035996273705</v>
      </c>
      <c r="E29" s="42" t="n">
        <f aca="false">+C29+D29</f>
        <v>20000</v>
      </c>
      <c r="F29" s="92" t="n">
        <f aca="false">+(D29/E29)*100</f>
        <v>0.0225179981368525</v>
      </c>
      <c r="G29" s="88" t="n">
        <f aca="false">+F29/F28</f>
        <v>0.8</v>
      </c>
      <c r="L29" s="0" t="s">
        <v>47</v>
      </c>
    </row>
    <row r="30" customFormat="false" ht="12.75" hidden="false" customHeight="false" outlineLevel="0" collapsed="false">
      <c r="B30" s="41" t="n">
        <f aca="false">B29+E$4</f>
        <v>180</v>
      </c>
      <c r="C30" s="91" t="n">
        <f aca="false">C29+E$7*E$4-E$7*E$4*C29/E29-E$9*E$4</f>
        <v>19996.3971202981</v>
      </c>
      <c r="D30" s="42" t="n">
        <f aca="false">D29-E$7*E$4*D29/E29</f>
        <v>3.6028797018964</v>
      </c>
      <c r="E30" s="42" t="n">
        <f aca="false">+C30+D30</f>
        <v>20000</v>
      </c>
      <c r="F30" s="92" t="n">
        <f aca="false">+(D30/E30)*100</f>
        <v>0.018014398509482</v>
      </c>
      <c r="G30" s="88" t="n">
        <f aca="false">+F30/F29</f>
        <v>0.8</v>
      </c>
    </row>
    <row r="31" customFormat="false" ht="12.75" hidden="false" customHeight="false" outlineLevel="0" collapsed="false">
      <c r="B31" s="41" t="n">
        <f aca="false">B30+E$4</f>
        <v>190</v>
      </c>
      <c r="C31" s="91" t="n">
        <f aca="false">C30+E$7*E$4-E$7*E$4*C30/E30-E$9*E$4</f>
        <v>19997.1176962385</v>
      </c>
      <c r="D31" s="42" t="n">
        <f aca="false">D30-E$7*E$4*D30/E30</f>
        <v>2.88230376151712</v>
      </c>
      <c r="E31" s="42" t="n">
        <f aca="false">+C31+D31</f>
        <v>20000</v>
      </c>
      <c r="F31" s="92" t="n">
        <f aca="false">+(D31/E31)*100</f>
        <v>0.0144115188075856</v>
      </c>
      <c r="G31" s="88" t="n">
        <f aca="false">+F31/F30</f>
        <v>0.8</v>
      </c>
    </row>
    <row r="32" customFormat="false" ht="12.75" hidden="false" customHeight="false" outlineLevel="0" collapsed="false">
      <c r="B32" s="41" t="n">
        <f aca="false">B31+E$4</f>
        <v>200</v>
      </c>
      <c r="C32" s="91" t="n">
        <f aca="false">C31+E$7*E$4-E$7*E$4*C31/E31-E$9*E$4</f>
        <v>19997.6941569908</v>
      </c>
      <c r="D32" s="42" t="n">
        <f aca="false">D31-E$7*E$4*D31/E31</f>
        <v>2.30584300921369</v>
      </c>
      <c r="E32" s="42" t="n">
        <f aca="false">+C32+D32</f>
        <v>20000</v>
      </c>
      <c r="F32" s="92" t="n">
        <f aca="false">+(D32/E32)*100</f>
        <v>0.0115292150460685</v>
      </c>
      <c r="G32" s="88" t="n">
        <f aca="false">+F32/F31</f>
        <v>0.8</v>
      </c>
    </row>
    <row r="33" customFormat="false" ht="12.75" hidden="false" customHeight="false" outlineLevel="0" collapsed="false">
      <c r="B33" s="41" t="n">
        <f aca="false">B32+E$4</f>
        <v>210</v>
      </c>
      <c r="C33" s="91" t="n">
        <f aca="false">C32+E$7*E$4-E$7*E$4*C32/E32-E$9*E$4</f>
        <v>19998.1553255926</v>
      </c>
      <c r="D33" s="42" t="n">
        <f aca="false">D32-E$7*E$4*D32/E32</f>
        <v>1.84467440737096</v>
      </c>
      <c r="E33" s="42" t="n">
        <f aca="false">+C33+D33</f>
        <v>20000</v>
      </c>
      <c r="F33" s="92" t="n">
        <f aca="false">+(D33/E33)*100</f>
        <v>0.00922337203685478</v>
      </c>
      <c r="G33" s="88" t="n">
        <f aca="false">+F33/F32</f>
        <v>0.8</v>
      </c>
    </row>
    <row r="34" customFormat="false" ht="12.75" hidden="false" customHeight="false" outlineLevel="0" collapsed="false">
      <c r="B34" s="41" t="n">
        <f aca="false">B33+E$4</f>
        <v>220</v>
      </c>
      <c r="C34" s="91" t="n">
        <f aca="false">C33+E$7*E$4-E$7*E$4*C33/E33-E$9*E$4</f>
        <v>19998.5242604741</v>
      </c>
      <c r="D34" s="42" t="n">
        <f aca="false">D33-E$7*E$4*D33/E33</f>
        <v>1.47573952589676</v>
      </c>
      <c r="E34" s="42" t="n">
        <f aca="false">+C34+D34</f>
        <v>20000</v>
      </c>
      <c r="F34" s="92" t="n">
        <f aca="false">+(D34/E34)*100</f>
        <v>0.00737869762948382</v>
      </c>
      <c r="G34" s="88" t="n">
        <f aca="false">+F34/F33</f>
        <v>0.8</v>
      </c>
    </row>
    <row r="35" customFormat="false" ht="12.75" hidden="false" customHeight="false" outlineLevel="0" collapsed="false">
      <c r="B35" s="41" t="n">
        <f aca="false">B34+E$4</f>
        <v>230</v>
      </c>
      <c r="C35" s="91" t="n">
        <f aca="false">C34+E$7*E$4-E$7*E$4*C34/E34-E$9*E$4</f>
        <v>19998.8194083793</v>
      </c>
      <c r="D35" s="42" t="n">
        <f aca="false">D34-E$7*E$4*D34/E34</f>
        <v>1.18059162071741</v>
      </c>
      <c r="E35" s="42" t="n">
        <f aca="false">+C35+D35</f>
        <v>20000</v>
      </c>
      <c r="F35" s="92" t="n">
        <f aca="false">+(D35/E35)*100</f>
        <v>0.00590295810358706</v>
      </c>
      <c r="G35" s="88" t="n">
        <f aca="false">+F35/F34</f>
        <v>0.8</v>
      </c>
      <c r="I35" s="0" t="s">
        <v>85</v>
      </c>
    </row>
    <row r="36" customFormat="false" ht="12.75" hidden="false" customHeight="false" outlineLevel="0" collapsed="false">
      <c r="B36" s="41" t="n">
        <f aca="false">B35+E$4</f>
        <v>240</v>
      </c>
      <c r="C36" s="91" t="n">
        <f aca="false">C35+E$7*E$4-E$7*E$4*C35/E35-E$9*E$4</f>
        <v>19999.0555267034</v>
      </c>
      <c r="D36" s="42" t="n">
        <f aca="false">D35-E$7*E$4*D35/E35</f>
        <v>0.944473296573929</v>
      </c>
      <c r="E36" s="42" t="n">
        <f aca="false">+C36+D36</f>
        <v>20000</v>
      </c>
      <c r="F36" s="92" t="n">
        <f aca="false">+(D36/E36)*100</f>
        <v>0.00472236648286965</v>
      </c>
      <c r="G36" s="88" t="n">
        <f aca="false">+F36/F35</f>
        <v>0.8</v>
      </c>
    </row>
    <row r="37" customFormat="false" ht="12.75" hidden="false" customHeight="false" outlineLevel="0" collapsed="false">
      <c r="B37" s="41" t="n">
        <f aca="false">B36+E$4</f>
        <v>250</v>
      </c>
      <c r="C37" s="91" t="n">
        <f aca="false">C36+E$7*E$4-E$7*E$4*C36/E36-E$9*E$4</f>
        <v>19999.2444213627</v>
      </c>
      <c r="D37" s="42" t="n">
        <f aca="false">D36-E$7*E$4*D36/E36</f>
        <v>0.755578637259143</v>
      </c>
      <c r="E37" s="42" t="n">
        <f aca="false">+C37+D37</f>
        <v>20000</v>
      </c>
      <c r="F37" s="92" t="n">
        <f aca="false">+(D37/E37)*100</f>
        <v>0.00377789318629572</v>
      </c>
      <c r="G37" s="88" t="n">
        <f aca="false">+F37/F36</f>
        <v>0.8</v>
      </c>
    </row>
    <row r="38" customFormat="false" ht="12.75" hidden="false" customHeight="false" outlineLevel="0" collapsed="false">
      <c r="B38" s="41" t="n">
        <f aca="false">B37+E$4</f>
        <v>260</v>
      </c>
      <c r="C38" s="91" t="n">
        <f aca="false">C37+E$7*E$4-E$7*E$4*C37/E37-E$9*E$4</f>
        <v>19999.3955370902</v>
      </c>
      <c r="D38" s="42" t="n">
        <f aca="false">D37-E$7*E$4*D37/E37</f>
        <v>0.604462909807314</v>
      </c>
      <c r="E38" s="42" t="n">
        <f aca="false">+C38+D38</f>
        <v>20000</v>
      </c>
      <c r="F38" s="92" t="n">
        <f aca="false">+(D38/E38)*100</f>
        <v>0.00302231454903657</v>
      </c>
      <c r="G38" s="88" t="n">
        <f aca="false">+F38/F37</f>
        <v>0.8</v>
      </c>
    </row>
    <row r="39" customFormat="false" ht="12.75" hidden="false" customHeight="false" outlineLevel="0" collapsed="false">
      <c r="B39" s="41" t="n">
        <f aca="false">B38+E$4</f>
        <v>270</v>
      </c>
      <c r="C39" s="91" t="n">
        <f aca="false">C38+E$7*E$4-E$7*E$4*C38/E38-E$9*E$4</f>
        <v>19999.5164296721</v>
      </c>
      <c r="D39" s="42" t="n">
        <f aca="false">D38-E$7*E$4*D38/E38</f>
        <v>0.483570327845851</v>
      </c>
      <c r="E39" s="42" t="n">
        <f aca="false">+C39+D39</f>
        <v>20000</v>
      </c>
      <c r="F39" s="92" t="n">
        <f aca="false">+(D39/E39)*100</f>
        <v>0.00241785163922926</v>
      </c>
      <c r="G39" s="88" t="n">
        <f aca="false">+F39/F38</f>
        <v>0.8</v>
      </c>
    </row>
    <row r="40" customFormat="false" ht="12.75" hidden="false" customHeight="false" outlineLevel="0" collapsed="false">
      <c r="B40" s="41" t="n">
        <f aca="false">B39+E$4</f>
        <v>280</v>
      </c>
      <c r="C40" s="91" t="n">
        <f aca="false">C39+E$7*E$4-E$7*E$4*C39/E39-E$9*E$4</f>
        <v>19999.6131437377</v>
      </c>
      <c r="D40" s="42" t="n">
        <f aca="false">D39-E$7*E$4*D39/E39</f>
        <v>0.386856262276681</v>
      </c>
      <c r="E40" s="42" t="n">
        <f aca="false">+C40+D40</f>
        <v>20000</v>
      </c>
      <c r="F40" s="92" t="n">
        <f aca="false">+(D40/E40)*100</f>
        <v>0.00193428131138341</v>
      </c>
      <c r="G40" s="88" t="n">
        <f aca="false">+F40/F39</f>
        <v>0.8</v>
      </c>
    </row>
    <row r="41" customFormat="false" ht="12.75" hidden="false" customHeight="false" outlineLevel="0" collapsed="false">
      <c r="B41" s="41" t="n">
        <f aca="false">B40+E$4</f>
        <v>290</v>
      </c>
      <c r="C41" s="91" t="n">
        <f aca="false">C40+E$7*E$4-E$7*E$4*C40/E40-E$9*E$4</f>
        <v>19999.6905149902</v>
      </c>
      <c r="D41" s="42" t="n">
        <f aca="false">D40-E$7*E$4*D40/E40</f>
        <v>0.309485009821345</v>
      </c>
      <c r="E41" s="42" t="n">
        <f aca="false">+C41+D41</f>
        <v>20000</v>
      </c>
      <c r="F41" s="92" t="n">
        <f aca="false">+(D41/E41)*100</f>
        <v>0.00154742504910672</v>
      </c>
      <c r="G41" s="88" t="n">
        <f aca="false">+F41/F40</f>
        <v>0.8</v>
      </c>
    </row>
    <row r="42" customFormat="false" ht="12.75" hidden="false" customHeight="false" outlineLevel="0" collapsed="false">
      <c r="B42" s="41" t="n">
        <f aca="false">B41+E$4</f>
        <v>300</v>
      </c>
      <c r="C42" s="91" t="n">
        <f aca="false">C41+E$7*E$4-E$7*E$4*C41/E41-E$9*E$4</f>
        <v>19999.7524119921</v>
      </c>
      <c r="D42" s="42" t="n">
        <f aca="false">D41-E$7*E$4*D41/E41</f>
        <v>0.247588007857076</v>
      </c>
      <c r="E42" s="42" t="n">
        <f aca="false">+C42+D42</f>
        <v>20000</v>
      </c>
      <c r="F42" s="92" t="n">
        <f aca="false">+(D42/E42)*100</f>
        <v>0.00123794003928538</v>
      </c>
      <c r="G42" s="88" t="n">
        <f aca="false">+F42/F41</f>
        <v>0.8</v>
      </c>
    </row>
    <row r="43" customFormat="false" ht="12.75" hidden="false" customHeight="false" outlineLevel="0" collapsed="false">
      <c r="B43" s="41" t="n">
        <f aca="false">B42+E$4</f>
        <v>310</v>
      </c>
      <c r="C43" s="91" t="n">
        <f aca="false">C42+E$7*E$4-E$7*E$4*C42/E42-E$9*E$4</f>
        <v>19999.8019295937</v>
      </c>
      <c r="D43" s="42" t="n">
        <f aca="false">D42-E$7*E$4*D42/E42</f>
        <v>0.198070406285661</v>
      </c>
      <c r="E43" s="42" t="n">
        <f aca="false">+C43+D43</f>
        <v>20000</v>
      </c>
      <c r="F43" s="92" t="n">
        <f aca="false">+(D43/E43)*100</f>
        <v>0.000990352031428304</v>
      </c>
      <c r="G43" s="88" t="n">
        <f aca="false">+F43/F42</f>
        <v>0.8</v>
      </c>
    </row>
    <row r="44" customFormat="false" ht="12.75" hidden="false" customHeight="false" outlineLevel="0" collapsed="false">
      <c r="B44" s="41" t="n">
        <f aca="false">B43+E$4</f>
        <v>320</v>
      </c>
      <c r="C44" s="91" t="n">
        <f aca="false">C43+E$7*E$4-E$7*E$4*C43/E43-E$9*E$4</f>
        <v>19999.841543675</v>
      </c>
      <c r="D44" s="42" t="n">
        <f aca="false">D43-E$7*E$4*D43/E43</f>
        <v>0.158456325028529</v>
      </c>
      <c r="E44" s="42" t="n">
        <f aca="false">+C44+D44</f>
        <v>20000</v>
      </c>
      <c r="F44" s="92" t="n">
        <f aca="false">+(D44/E44)*100</f>
        <v>0.000792281625142643</v>
      </c>
      <c r="G44" s="88" t="n">
        <f aca="false">+F44/F43</f>
        <v>0.8</v>
      </c>
    </row>
    <row r="45" customFormat="false" ht="12.75" hidden="false" customHeight="false" outlineLevel="0" collapsed="false">
      <c r="B45" s="41" t="n">
        <f aca="false">B44+E$4</f>
        <v>330</v>
      </c>
      <c r="C45" s="91" t="n">
        <f aca="false">C44+E$7*E$4-E$7*E$4*C44/E44-E$9*E$4</f>
        <v>19999.87323494</v>
      </c>
      <c r="D45" s="42" t="n">
        <f aca="false">D44-E$7*E$4*D44/E44</f>
        <v>0.126765060022823</v>
      </c>
      <c r="E45" s="42" t="n">
        <f aca="false">+C45+D45</f>
        <v>20000</v>
      </c>
      <c r="F45" s="92" t="n">
        <f aca="false">+(D45/E45)*100</f>
        <v>0.000633825300114114</v>
      </c>
      <c r="G45" s="88" t="n">
        <f aca="false">+F45/F44</f>
        <v>0.8</v>
      </c>
    </row>
    <row r="46" customFormat="false" ht="12.75" hidden="false" customHeight="false" outlineLevel="0" collapsed="false">
      <c r="B46" s="41" t="n">
        <f aca="false">B45+E$4</f>
        <v>340</v>
      </c>
      <c r="C46" s="91" t="n">
        <f aca="false">C45+E$7*E$4-E$7*E$4*C45/E45-E$9*E$4</f>
        <v>19999.898587952</v>
      </c>
      <c r="D46" s="42" t="n">
        <f aca="false">D45-E$7*E$4*D45/E45</f>
        <v>0.101412048018258</v>
      </c>
      <c r="E46" s="42" t="n">
        <f aca="false">+C46+D46</f>
        <v>20000</v>
      </c>
      <c r="F46" s="92" t="n">
        <f aca="false">+(D46/E46)*100</f>
        <v>0.000507060240091292</v>
      </c>
      <c r="G46" s="88" t="n">
        <f aca="false">+F46/F45</f>
        <v>0.8</v>
      </c>
    </row>
    <row r="47" customFormat="false" ht="12.75" hidden="false" customHeight="false" outlineLevel="0" collapsed="false">
      <c r="B47" s="41" t="n">
        <f aca="false">B46+E$4</f>
        <v>350</v>
      </c>
      <c r="C47" s="91" t="n">
        <f aca="false">C46+E$7*E$4-E$7*E$4*C46/E46-E$9*E$4</f>
        <v>19999.9188703616</v>
      </c>
      <c r="D47" s="42" t="n">
        <f aca="false">D46-E$7*E$4*D46/E46</f>
        <v>0.0811296384146066</v>
      </c>
      <c r="E47" s="42" t="n">
        <f aca="false">+C47+D47</f>
        <v>20000</v>
      </c>
      <c r="F47" s="92" t="n">
        <f aca="false">+(D47/E47)*100</f>
        <v>0.000405648192073033</v>
      </c>
      <c r="G47" s="88" t="n">
        <f aca="false">+F47/F46</f>
        <v>0.8</v>
      </c>
    </row>
    <row r="48" customFormat="false" ht="12.75" hidden="false" customHeight="false" outlineLevel="0" collapsed="false">
      <c r="B48" s="41" t="n">
        <f aca="false">B47+E$4</f>
        <v>360</v>
      </c>
      <c r="C48" s="91" t="n">
        <f aca="false">C47+E$7*E$4-E$7*E$4*C47/E47-E$9*E$4</f>
        <v>19999.9350962893</v>
      </c>
      <c r="D48" s="42" t="n">
        <f aca="false">D47-E$7*E$4*D47/E47</f>
        <v>0.0649037107316853</v>
      </c>
      <c r="E48" s="42" t="n">
        <f aca="false">+C48+D48</f>
        <v>20000</v>
      </c>
      <c r="F48" s="92" t="n">
        <f aca="false">+(D48/E48)*100</f>
        <v>0.000324518553658427</v>
      </c>
      <c r="G48" s="88" t="n">
        <f aca="false">+F48/F47</f>
        <v>0.8</v>
      </c>
    </row>
    <row r="49" customFormat="false" ht="12.75" hidden="false" customHeight="false" outlineLevel="0" collapsed="false">
      <c r="B49" s="41" t="n">
        <f aca="false">B48+E$4</f>
        <v>370</v>
      </c>
      <c r="C49" s="91" t="n">
        <f aca="false">C48+E$7*E$4-E$7*E$4*C48/E48-E$9*E$4</f>
        <v>19999.9480770314</v>
      </c>
      <c r="D49" s="42" t="n">
        <f aca="false">D48-E$7*E$4*D48/E48</f>
        <v>0.0519229685853482</v>
      </c>
      <c r="E49" s="42" t="n">
        <f aca="false">+C49+D49</f>
        <v>20000</v>
      </c>
      <c r="F49" s="92" t="n">
        <f aca="false">+(D49/E49)*100</f>
        <v>0.000259614842926741</v>
      </c>
      <c r="G49" s="88" t="n">
        <f aca="false">+F49/F48</f>
        <v>0.8</v>
      </c>
    </row>
    <row r="50" customFormat="false" ht="12.75" hidden="false" customHeight="false" outlineLevel="0" collapsed="false">
      <c r="B50" s="41" t="n">
        <f aca="false">B49+E$4</f>
        <v>380</v>
      </c>
      <c r="C50" s="91" t="n">
        <f aca="false">C49+E$7*E$4-E$7*E$4*C49/E49-E$9*E$4</f>
        <v>19999.9584616251</v>
      </c>
      <c r="D50" s="42" t="n">
        <f aca="false">D49-E$7*E$4*D49/E49</f>
        <v>0.0415383748682786</v>
      </c>
      <c r="E50" s="42" t="n">
        <f aca="false">+C50+D50</f>
        <v>20000</v>
      </c>
      <c r="F50" s="92" t="n">
        <f aca="false">+(D50/E50)*100</f>
        <v>0.000207691874341393</v>
      </c>
      <c r="G50" s="88" t="n">
        <f aca="false">+F50/F49</f>
        <v>0.8</v>
      </c>
    </row>
    <row r="51" customFormat="false" ht="12.75" hidden="false" customHeight="false" outlineLevel="0" collapsed="false">
      <c r="B51" s="41" t="n">
        <f aca="false">B50+E$4</f>
        <v>390</v>
      </c>
      <c r="C51" s="91" t="n">
        <f aca="false">C50+E$7*E$4-E$7*E$4*C50/E50-E$9*E$4</f>
        <v>19999.9667693001</v>
      </c>
      <c r="D51" s="42" t="n">
        <f aca="false">D50-E$7*E$4*D50/E50</f>
        <v>0.0332306998946229</v>
      </c>
      <c r="E51" s="42" t="n">
        <f aca="false">+C51+D51</f>
        <v>20000</v>
      </c>
      <c r="F51" s="92" t="n">
        <f aca="false">+(D51/E51)*100</f>
        <v>0.000166153499473114</v>
      </c>
      <c r="G51" s="88" t="n">
        <f aca="false">+F51/F50</f>
        <v>0.8</v>
      </c>
    </row>
    <row r="52" customFormat="false" ht="12.75" hidden="false" customHeight="false" outlineLevel="0" collapsed="false">
      <c r="B52" s="41" t="n">
        <f aca="false">B51+E$4</f>
        <v>400</v>
      </c>
      <c r="C52" s="91" t="n">
        <f aca="false">C51+E$7*E$4-E$7*E$4*C51/E51-E$9*E$4</f>
        <v>19999.9734154401</v>
      </c>
      <c r="D52" s="42" t="n">
        <f aca="false">D51-E$7*E$4*D51/E51</f>
        <v>0.0265845599156983</v>
      </c>
      <c r="E52" s="42" t="n">
        <f aca="false">+C52+D52</f>
        <v>20000</v>
      </c>
      <c r="F52" s="92" t="n">
        <f aca="false">+(D52/E52)*100</f>
        <v>0.000132922799578492</v>
      </c>
      <c r="G52" s="88" t="n">
        <f aca="false">+F52/F51</f>
        <v>0.8</v>
      </c>
    </row>
    <row r="53" customFormat="false" ht="12.75" hidden="false" customHeight="false" outlineLevel="0" collapsed="false">
      <c r="B53" s="41" t="n">
        <f aca="false">B52+E$4</f>
        <v>410</v>
      </c>
      <c r="C53" s="91" t="n">
        <f aca="false">C52+E$7*E$4-E$7*E$4*C52/E52-E$9*E$4</f>
        <v>19999.9787323521</v>
      </c>
      <c r="D53" s="42" t="n">
        <f aca="false">D52-E$7*E$4*D52/E52</f>
        <v>0.0212676479325586</v>
      </c>
      <c r="E53" s="42" t="n">
        <f aca="false">+C53+D53</f>
        <v>20000</v>
      </c>
      <c r="F53" s="92" t="n">
        <f aca="false">+(D53/E53)*100</f>
        <v>0.000106338239662793</v>
      </c>
      <c r="G53" s="88" t="n">
        <f aca="false">+F53/F52</f>
        <v>0.8</v>
      </c>
    </row>
    <row r="54" customFormat="false" ht="12.75" hidden="false" customHeight="false" outlineLevel="0" collapsed="false">
      <c r="B54" s="41" t="n">
        <f aca="false">B53+E$4</f>
        <v>420</v>
      </c>
      <c r="C54" s="91" t="n">
        <f aca="false">C53+E$7*E$4-E$7*E$4*C53/E53-E$9*E$4</f>
        <v>19999.9829858817</v>
      </c>
      <c r="D54" s="42" t="n">
        <f aca="false">D53-E$7*E$4*D53/E53</f>
        <v>0.0170141183460469</v>
      </c>
      <c r="E54" s="42" t="n">
        <f aca="false">+C54+D54</f>
        <v>20000</v>
      </c>
      <c r="F54" s="92" t="n">
        <f aca="false">+(D54/E54)*100</f>
        <v>8.50705917302346E-005</v>
      </c>
      <c r="G54" s="88" t="n">
        <f aca="false">+F54/F53</f>
        <v>0.8</v>
      </c>
    </row>
    <row r="55" customFormat="false" ht="12.75" hidden="false" customHeight="false" outlineLevel="0" collapsed="false">
      <c r="B55" s="41" t="n">
        <f aca="false">B54+E$4</f>
        <v>430</v>
      </c>
      <c r="C55" s="91" t="n">
        <f aca="false">C54+E$7*E$4-E$7*E$4*C54/E54-E$9*E$4</f>
        <v>19999.9863887053</v>
      </c>
      <c r="D55" s="42" t="n">
        <f aca="false">D54-E$7*E$4*D54/E54</f>
        <v>0.0136112946768375</v>
      </c>
      <c r="E55" s="42" t="n">
        <f aca="false">+C55+D55</f>
        <v>20000</v>
      </c>
      <c r="F55" s="92" t="n">
        <f aca="false">+(D55/E55)*100</f>
        <v>6.80564733841876E-005</v>
      </c>
      <c r="G55" s="88" t="n">
        <f aca="false">+F55/F54</f>
        <v>0.8</v>
      </c>
    </row>
    <row r="56" customFormat="false" ht="12.75" hidden="false" customHeight="false" outlineLevel="0" collapsed="false">
      <c r="B56" s="41" t="n">
        <f aca="false">B55+E$4</f>
        <v>440</v>
      </c>
      <c r="C56" s="91" t="n">
        <f aca="false">C55+E$7*E$4-E$7*E$4*C55/E55-E$9*E$4</f>
        <v>19999.9891109643</v>
      </c>
      <c r="D56" s="42" t="n">
        <f aca="false">D55-E$7*E$4*D55/E55</f>
        <v>0.01088903574147</v>
      </c>
      <c r="E56" s="42" t="n">
        <f aca="false">+C56+D56</f>
        <v>20000</v>
      </c>
      <c r="F56" s="92" t="n">
        <f aca="false">+(D56/E56)*100</f>
        <v>5.44451787073501E-005</v>
      </c>
      <c r="G56" s="88" t="n">
        <f aca="false">+F56/F55</f>
        <v>0.8</v>
      </c>
    </row>
    <row r="57" customFormat="false" ht="12.75" hidden="false" customHeight="false" outlineLevel="0" collapsed="false">
      <c r="B57" s="41" t="n">
        <f aca="false">B56+E$4</f>
        <v>450</v>
      </c>
      <c r="C57" s="91" t="n">
        <f aca="false">C56+E$7*E$4-E$7*E$4*C56/E56-E$9*E$4</f>
        <v>19999.9912887714</v>
      </c>
      <c r="D57" s="42" t="n">
        <f aca="false">D56-E$7*E$4*D56/E56</f>
        <v>0.00871122859317602</v>
      </c>
      <c r="E57" s="42" t="n">
        <f aca="false">+C57+D57</f>
        <v>20000</v>
      </c>
      <c r="F57" s="92" t="n">
        <f aca="false">+(D57/E57)*100</f>
        <v>4.35561429658801E-005</v>
      </c>
      <c r="G57" s="88" t="n">
        <f aca="false">+F57/F56</f>
        <v>0.8</v>
      </c>
    </row>
    <row r="58" customFormat="false" ht="12.75" hidden="false" customHeight="false" outlineLevel="0" collapsed="false">
      <c r="B58" s="41" t="n">
        <f aca="false">B57+E$4</f>
        <v>460</v>
      </c>
      <c r="C58" s="91" t="n">
        <f aca="false">C57+E$7*E$4-E$7*E$4*C57/E57-E$9*E$4</f>
        <v>19999.9930310171</v>
      </c>
      <c r="D58" s="42" t="n">
        <f aca="false">D57-E$7*E$4*D57/E57</f>
        <v>0.00696898287454081</v>
      </c>
      <c r="E58" s="42" t="n">
        <f aca="false">+C58+D58</f>
        <v>20000</v>
      </c>
      <c r="F58" s="92" t="n">
        <f aca="false">+(D58/E58)*100</f>
        <v>3.48449143727041E-005</v>
      </c>
      <c r="G58" s="88" t="n">
        <f aca="false">+F58/F57</f>
        <v>0.8</v>
      </c>
    </row>
    <row r="59" customFormat="false" ht="12.75" hidden="false" customHeight="false" outlineLevel="0" collapsed="false">
      <c r="B59" s="41" t="n">
        <f aca="false">B58+E$4</f>
        <v>470</v>
      </c>
      <c r="C59" s="91" t="n">
        <f aca="false">C58+E$7*E$4-E$7*E$4*C58/E58-E$9*E$4</f>
        <v>19999.9944248137</v>
      </c>
      <c r="D59" s="42" t="n">
        <f aca="false">D58-E$7*E$4*D58/E58</f>
        <v>0.00557518629963265</v>
      </c>
      <c r="E59" s="42" t="n">
        <f aca="false">+C59+D59</f>
        <v>20000</v>
      </c>
      <c r="F59" s="92" t="n">
        <f aca="false">+(D59/E59)*100</f>
        <v>2.78759314981633E-005</v>
      </c>
      <c r="G59" s="88" t="n">
        <f aca="false">+F59/F58</f>
        <v>0.8</v>
      </c>
      <c r="H59" s="53"/>
    </row>
    <row r="60" customFormat="false" ht="12.75" hidden="false" customHeight="false" outlineLevel="0" collapsed="false">
      <c r="B60" s="41" t="n">
        <f aca="false">B59+E$4</f>
        <v>480</v>
      </c>
      <c r="C60" s="91" t="n">
        <f aca="false">C59+E$7*E$4-E$7*E$4*C59/E59-E$9*E$4</f>
        <v>19999.995539851</v>
      </c>
      <c r="D60" s="42" t="n">
        <f aca="false">D59-E$7*E$4*D59/E59</f>
        <v>0.00446014903970612</v>
      </c>
      <c r="E60" s="42" t="n">
        <f aca="false">+C60+D60</f>
        <v>20000</v>
      </c>
      <c r="F60" s="92" t="n">
        <f aca="false">+(D60/E60)*100</f>
        <v>2.23007451985306E-005</v>
      </c>
      <c r="G60" s="88" t="n">
        <f aca="false">+F60/F59</f>
        <v>0.8</v>
      </c>
      <c r="H60" s="53"/>
    </row>
    <row r="61" customFormat="false" ht="12.75" hidden="false" customHeight="false" outlineLevel="0" collapsed="false">
      <c r="B61" s="41" t="n">
        <f aca="false">B60+E$4</f>
        <v>490</v>
      </c>
      <c r="C61" s="91" t="n">
        <f aca="false">C60+E$7*E$4-E$7*E$4*C60/E60-E$9*E$4</f>
        <v>19999.9964318808</v>
      </c>
      <c r="D61" s="42" t="n">
        <f aca="false">D60-E$7*E$4*D60/E60</f>
        <v>0.0035681192317649</v>
      </c>
      <c r="E61" s="42" t="n">
        <f aca="false">+C61+D61</f>
        <v>20000</v>
      </c>
      <c r="F61" s="92" t="n">
        <f aca="false">+(D61/E61)*100</f>
        <v>1.78405961588245E-005</v>
      </c>
      <c r="G61" s="88" t="n">
        <f aca="false">+F61/F60</f>
        <v>0.8</v>
      </c>
      <c r="H61" s="53"/>
    </row>
    <row r="62" customFormat="false" ht="12.75" hidden="false" customHeight="false" outlineLevel="0" collapsed="false">
      <c r="B62" s="41" t="n">
        <f aca="false">B61+E$4</f>
        <v>500</v>
      </c>
      <c r="C62" s="91" t="n">
        <f aca="false">C61+E$7*E$4-E$7*E$4*C61/E61-E$9*E$4</f>
        <v>19999.9971455046</v>
      </c>
      <c r="D62" s="42" t="n">
        <f aca="false">D61-E$7*E$4*D61/E61</f>
        <v>0.00285449538541192</v>
      </c>
      <c r="E62" s="42" t="n">
        <f aca="false">+C62+D62</f>
        <v>20000</v>
      </c>
      <c r="F62" s="92" t="n">
        <f aca="false">+(D62/E62)*100</f>
        <v>1.42724769270596E-005</v>
      </c>
      <c r="G62" s="88" t="n">
        <f aca="false">+F62/F61</f>
        <v>0.8</v>
      </c>
      <c r="H62" s="53"/>
    </row>
    <row r="63" customFormat="false" ht="12.75" hidden="false" customHeight="false" outlineLevel="0" collapsed="false">
      <c r="B63" s="41" t="n">
        <f aca="false">B62+E$4</f>
        <v>510</v>
      </c>
      <c r="C63" s="91" t="n">
        <f aca="false">C62+E$7*E$4-E$7*E$4*C62/E62-E$9*E$4</f>
        <v>19999.9977164037</v>
      </c>
      <c r="D63" s="42" t="n">
        <f aca="false">D62-E$7*E$4*D62/E62</f>
        <v>0.00228359630832953</v>
      </c>
      <c r="E63" s="42" t="n">
        <f aca="false">+C63+D63</f>
        <v>20000</v>
      </c>
      <c r="F63" s="92" t="n">
        <f aca="false">+(D63/E63)*100</f>
        <v>1.14179815416477E-005</v>
      </c>
      <c r="G63" s="88" t="n">
        <f aca="false">+F63/F62</f>
        <v>0.8</v>
      </c>
      <c r="H63" s="53"/>
    </row>
    <row r="64" customFormat="false" ht="12.75" hidden="false" customHeight="false" outlineLevel="0" collapsed="false">
      <c r="B64" s="41" t="n">
        <f aca="false">B63+E$4</f>
        <v>520</v>
      </c>
      <c r="C64" s="91" t="n">
        <f aca="false">C63+E$7*E$4-E$7*E$4*C63/E63-E$9*E$4</f>
        <v>19999.998173123</v>
      </c>
      <c r="D64" s="42" t="n">
        <f aca="false">D63-E$7*E$4*D63/E63</f>
        <v>0.00182687704666363</v>
      </c>
      <c r="E64" s="42" t="n">
        <f aca="false">+C64+D64</f>
        <v>20000</v>
      </c>
      <c r="F64" s="92" t="n">
        <f aca="false">+(D64/E64)*100</f>
        <v>9.13438523331813E-006</v>
      </c>
      <c r="G64" s="88" t="n">
        <f aca="false">+F64/F63</f>
        <v>0.8</v>
      </c>
      <c r="H64" s="53"/>
    </row>
    <row r="65" customFormat="false" ht="12.75" hidden="false" customHeight="false" outlineLevel="0" collapsed="false">
      <c r="B65" s="41" t="n">
        <f aca="false">B64+E$4</f>
        <v>530</v>
      </c>
      <c r="C65" s="91" t="n">
        <f aca="false">C64+E$7*E$4-E$7*E$4*C64/E64-E$9*E$4</f>
        <v>19999.9985384984</v>
      </c>
      <c r="D65" s="42" t="n">
        <f aca="false">D64-E$7*E$4*D64/E64</f>
        <v>0.0014615016373309</v>
      </c>
      <c r="E65" s="42" t="n">
        <f aca="false">+C65+D65</f>
        <v>20000</v>
      </c>
      <c r="F65" s="92" t="n">
        <f aca="false">+(D65/E65)*100</f>
        <v>7.30750818665451E-006</v>
      </c>
      <c r="G65" s="88" t="n">
        <f aca="false">+F65/F64</f>
        <v>0.8</v>
      </c>
      <c r="H65" s="53"/>
    </row>
    <row r="66" customFormat="false" ht="12.75" hidden="false" customHeight="false" outlineLevel="0" collapsed="false">
      <c r="B66" s="41" t="n">
        <f aca="false">B65+E$4</f>
        <v>540</v>
      </c>
      <c r="C66" s="91" t="n">
        <f aca="false">C65+E$7*E$4-E$7*E$4*C65/E65-E$9*E$4</f>
        <v>19999.9988307987</v>
      </c>
      <c r="D66" s="42" t="n">
        <f aca="false">D65-E$7*E$4*D65/E65</f>
        <v>0.00116920130986472</v>
      </c>
      <c r="E66" s="42" t="n">
        <f aca="false">+C66+D66</f>
        <v>20000</v>
      </c>
      <c r="F66" s="92" t="n">
        <f aca="false">+(D66/E66)*100</f>
        <v>5.84600654932361E-006</v>
      </c>
      <c r="G66" s="88" t="n">
        <f aca="false">+F66/F65</f>
        <v>0.8</v>
      </c>
      <c r="H66" s="53"/>
    </row>
    <row r="67" customFormat="false" ht="12.75" hidden="false" customHeight="false" outlineLevel="0" collapsed="false">
      <c r="B67" s="41" t="n">
        <f aca="false">B66+E$4</f>
        <v>550</v>
      </c>
      <c r="C67" s="91" t="n">
        <f aca="false">C66+E$7*E$4-E$7*E$4*C66/E66-E$9*E$4</f>
        <v>19999.999064639</v>
      </c>
      <c r="D67" s="42" t="n">
        <f aca="false">D66-E$7*E$4*D66/E66</f>
        <v>0.000935361047891777</v>
      </c>
      <c r="E67" s="42" t="n">
        <f aca="false">+C67+D67</f>
        <v>20000</v>
      </c>
      <c r="F67" s="92" t="n">
        <f aca="false">+(D67/E67)*100</f>
        <v>4.67680523945888E-006</v>
      </c>
      <c r="G67" s="88" t="n">
        <f aca="false">+F67/F66</f>
        <v>0.8</v>
      </c>
      <c r="H67" s="53"/>
    </row>
    <row r="68" customFormat="false" ht="12.75" hidden="false" customHeight="false" outlineLevel="0" collapsed="false">
      <c r="B68" s="41" t="n">
        <f aca="false">B67+E$4</f>
        <v>560</v>
      </c>
      <c r="C68" s="91" t="n">
        <f aca="false">C67+E$7*E$4-E$7*E$4*C67/E67-E$9*E$4</f>
        <v>19999.9992517112</v>
      </c>
      <c r="D68" s="42" t="n">
        <f aca="false">D67-E$7*E$4*D67/E67</f>
        <v>0.000748288838313421</v>
      </c>
      <c r="E68" s="42" t="n">
        <f aca="false">+C68+D68</f>
        <v>20000</v>
      </c>
      <c r="F68" s="92" t="n">
        <f aca="false">+(D68/E68)*100</f>
        <v>3.74144419156711E-006</v>
      </c>
      <c r="G68" s="88" t="n">
        <f aca="false">+F68/F67</f>
        <v>0.8</v>
      </c>
      <c r="H68" s="53"/>
    </row>
    <row r="69" customFormat="false" ht="12.75" hidden="false" customHeight="false" outlineLevel="0" collapsed="false">
      <c r="B69" s="41" t="n">
        <f aca="false">B68+E$4</f>
        <v>570</v>
      </c>
      <c r="C69" s="91" t="n">
        <f aca="false">C68+E$7*E$4-E$7*E$4*C68/E68-E$9*E$4</f>
        <v>19999.9994013689</v>
      </c>
      <c r="D69" s="42" t="n">
        <f aca="false">D68-E$7*E$4*D68/E68</f>
        <v>0.000598631070650737</v>
      </c>
      <c r="E69" s="42" t="n">
        <f aca="false">+C69+D69</f>
        <v>20000</v>
      </c>
      <c r="F69" s="92" t="n">
        <f aca="false">+(D69/E69)*100</f>
        <v>2.99315535325369E-006</v>
      </c>
      <c r="G69" s="88" t="n">
        <f aca="false">+F69/F68</f>
        <v>0.8</v>
      </c>
      <c r="H69" s="53"/>
    </row>
    <row r="70" customFormat="false" ht="12.75" hidden="false" customHeight="false" outlineLevel="0" collapsed="false">
      <c r="B70" s="41" t="n">
        <f aca="false">B69+E$4</f>
        <v>580</v>
      </c>
      <c r="C70" s="91" t="n">
        <f aca="false">C69+E$7*E$4-E$7*E$4*C69/E69-E$9*E$4</f>
        <v>19999.9995210951</v>
      </c>
      <c r="D70" s="42" t="n">
        <f aca="false">D69-E$7*E$4*D69/E69</f>
        <v>0.00047890485652059</v>
      </c>
      <c r="E70" s="42" t="n">
        <f aca="false">+C70+D70</f>
        <v>20000</v>
      </c>
      <c r="F70" s="92" t="n">
        <f aca="false">+(D70/E70)*100</f>
        <v>2.39452428260295E-006</v>
      </c>
      <c r="G70" s="88" t="n">
        <f aca="false">+F70/F69</f>
        <v>0.8</v>
      </c>
      <c r="H70" s="53"/>
    </row>
    <row r="71" customFormat="false" ht="12.75" hidden="false" customHeight="false" outlineLevel="0" collapsed="false">
      <c r="B71" s="41" t="n">
        <f aca="false">B70+E$4</f>
        <v>590</v>
      </c>
      <c r="C71" s="91" t="n">
        <f aca="false">C70+E$7*E$4-E$7*E$4*C70/E70-E$9*E$4</f>
        <v>19999.9996168761</v>
      </c>
      <c r="D71" s="42" t="n">
        <f aca="false">D70-E$7*E$4*D70/E70</f>
        <v>0.000383123885216472</v>
      </c>
      <c r="E71" s="42" t="n">
        <f aca="false">+C71+D71</f>
        <v>20000</v>
      </c>
      <c r="F71" s="92" t="n">
        <f aca="false">+(D71/E71)*100</f>
        <v>1.91561942608236E-006</v>
      </c>
      <c r="G71" s="88" t="n">
        <f aca="false">+F71/F70</f>
        <v>0.8</v>
      </c>
      <c r="H71" s="53"/>
    </row>
    <row r="72" customFormat="false" ht="12.75" hidden="false" customHeight="false" outlineLevel="0" collapsed="false">
      <c r="B72" s="41" t="n">
        <f aca="false">B71+E$4</f>
        <v>600</v>
      </c>
      <c r="C72" s="91" t="n">
        <f aca="false">C71+E$7*E$4-E$7*E$4*C71/E71-E$9*E$4</f>
        <v>19999.9996935009</v>
      </c>
      <c r="D72" s="42" t="n">
        <f aca="false">D71-E$7*E$4*D71/E71</f>
        <v>0.000306499108173177</v>
      </c>
      <c r="E72" s="42" t="n">
        <f aca="false">+C72+D72</f>
        <v>20000</v>
      </c>
      <c r="F72" s="92" t="n">
        <f aca="false">+(D72/E72)*100</f>
        <v>1.53249554086589E-006</v>
      </c>
      <c r="G72" s="88" t="n">
        <f aca="false">+F72/F71</f>
        <v>0.8</v>
      </c>
      <c r="H72" s="53"/>
    </row>
    <row r="73" customFormat="false" ht="12.75" hidden="false" customHeight="false" outlineLevel="0" collapsed="false">
      <c r="B73" s="41" t="n">
        <f aca="false">B72+E$4</f>
        <v>610</v>
      </c>
      <c r="C73" s="91" t="n">
        <f aca="false">C72+E$7*E$4-E$7*E$4*C72/E72-E$9*E$4</f>
        <v>19999.9997548007</v>
      </c>
      <c r="D73" s="42" t="n">
        <f aca="false">D72-E$7*E$4*D72/E72</f>
        <v>0.000245199286538542</v>
      </c>
      <c r="E73" s="42" t="n">
        <f aca="false">+C73+D73</f>
        <v>20000</v>
      </c>
      <c r="F73" s="92" t="n">
        <f aca="false">+(D73/E73)*100</f>
        <v>1.22599643269271E-006</v>
      </c>
      <c r="G73" s="88" t="n">
        <f aca="false">+F73/F72</f>
        <v>0.8</v>
      </c>
      <c r="H73" s="53"/>
    </row>
    <row r="74" customFormat="false" ht="12.75" hidden="false" customHeight="false" outlineLevel="0" collapsed="false">
      <c r="B74" s="41" t="n">
        <f aca="false">B73+E$4</f>
        <v>620</v>
      </c>
      <c r="C74" s="91" t="n">
        <f aca="false">C73+E$7*E$4-E$7*E$4*C73/E73-E$9*E$4</f>
        <v>19999.9998038406</v>
      </c>
      <c r="D74" s="42" t="n">
        <f aca="false">D73-E$7*E$4*D73/E73</f>
        <v>0.000196159429230833</v>
      </c>
      <c r="E74" s="42" t="n">
        <f aca="false">+C74+D74</f>
        <v>20000</v>
      </c>
      <c r="F74" s="92" t="n">
        <f aca="false">+(D74/E74)*100</f>
        <v>9.80797146154167E-007</v>
      </c>
      <c r="G74" s="88" t="n">
        <f aca="false">+F74/F73</f>
        <v>0.8</v>
      </c>
      <c r="H74" s="53"/>
    </row>
    <row r="75" customFormat="false" ht="12.75" hidden="false" customHeight="false" outlineLevel="0" collapsed="false">
      <c r="B75" s="41" t="n">
        <f aca="false">B74+E$4</f>
        <v>630</v>
      </c>
      <c r="C75" s="91" t="n">
        <f aca="false">C74+E$7*E$4-E$7*E$4*C74/E74-E$9*E$4</f>
        <v>19999.9998430725</v>
      </c>
      <c r="D75" s="42" t="n">
        <f aca="false">D74-E$7*E$4*D74/E74</f>
        <v>0.000156927543384667</v>
      </c>
      <c r="E75" s="42" t="n">
        <f aca="false">+C75+D75</f>
        <v>20000</v>
      </c>
      <c r="F75" s="92" t="n">
        <f aca="false">+(D75/E75)*100</f>
        <v>7.84637716923334E-007</v>
      </c>
      <c r="G75" s="88" t="n">
        <f aca="false">+F75/F74</f>
        <v>0.8</v>
      </c>
      <c r="H75" s="53"/>
    </row>
    <row r="76" customFormat="false" ht="12.75" hidden="false" customHeight="false" outlineLevel="0" collapsed="false">
      <c r="B76" s="41" t="n">
        <f aca="false">B75+E$4</f>
        <v>640</v>
      </c>
      <c r="C76" s="91" t="n">
        <f aca="false">C75+E$7*E$4-E$7*E$4*C75/E75-E$9*E$4</f>
        <v>19999.999874458</v>
      </c>
      <c r="D76" s="42" t="n">
        <f aca="false">D75-E$7*E$4*D75/E75</f>
        <v>0.000125542034707733</v>
      </c>
      <c r="E76" s="42" t="n">
        <f aca="false">+C76+D76</f>
        <v>20000</v>
      </c>
      <c r="F76" s="92" t="n">
        <f aca="false">+(D76/E76)*100</f>
        <v>6.27710173538667E-007</v>
      </c>
      <c r="G76" s="88" t="n">
        <f aca="false">+F76/F75</f>
        <v>0.8</v>
      </c>
      <c r="H76" s="53"/>
    </row>
    <row r="77" customFormat="false" ht="12.75" hidden="false" customHeight="false" outlineLevel="0" collapsed="false">
      <c r="B77" s="41" t="n">
        <f aca="false">B76+E$4</f>
        <v>650</v>
      </c>
      <c r="C77" s="91" t="n">
        <f aca="false">C76+E$7*E$4-E$7*E$4*C76/E76-E$9*E$4</f>
        <v>19999.9998995664</v>
      </c>
      <c r="D77" s="42" t="n">
        <f aca="false">D76-E$7*E$4*D76/E76</f>
        <v>0.000100433627766187</v>
      </c>
      <c r="E77" s="42" t="n">
        <f aca="false">+C77+D77</f>
        <v>20000</v>
      </c>
      <c r="F77" s="92" t="n">
        <f aca="false">+(D77/E77)*100</f>
        <v>5.02168138830934E-007</v>
      </c>
      <c r="G77" s="88" t="n">
        <f aca="false">+F77/F76</f>
        <v>0.8</v>
      </c>
      <c r="H77" s="53"/>
    </row>
    <row r="78" customFormat="false" ht="12.75" hidden="false" customHeight="false" outlineLevel="0" collapsed="false">
      <c r="B78" s="41" t="n">
        <f aca="false">B77+E$4</f>
        <v>660</v>
      </c>
      <c r="C78" s="91" t="n">
        <f aca="false">C77+E$7*E$4-E$7*E$4*C77/E77-E$9*E$4</f>
        <v>19999.9999196531</v>
      </c>
      <c r="D78" s="42" t="n">
        <f aca="false">D77-E$7*E$4*D77/E77</f>
        <v>8.03469022129494E-005</v>
      </c>
      <c r="E78" s="42" t="n">
        <f aca="false">+C78+D78</f>
        <v>20000</v>
      </c>
      <c r="F78" s="92" t="n">
        <f aca="false">+(D78/E78)*100</f>
        <v>4.01734511064747E-007</v>
      </c>
      <c r="G78" s="88" t="n">
        <f aca="false">+F78/F77</f>
        <v>0.8</v>
      </c>
      <c r="H78" s="53"/>
    </row>
    <row r="79" customFormat="false" ht="12.75" hidden="false" customHeight="false" outlineLevel="0" collapsed="false">
      <c r="B79" s="41" t="n">
        <f aca="false">B78+E$4</f>
        <v>670</v>
      </c>
      <c r="C79" s="91" t="n">
        <f aca="false">C78+E$7*E$4-E$7*E$4*C78/E78-E$9*E$4</f>
        <v>19999.9999357225</v>
      </c>
      <c r="D79" s="42" t="n">
        <f aca="false">D78-E$7*E$4*D78/E78</f>
        <v>6.42775217703595E-005</v>
      </c>
      <c r="E79" s="42" t="n">
        <f aca="false">+C79+D79</f>
        <v>20000</v>
      </c>
      <c r="F79" s="92" t="n">
        <f aca="false">+(D79/E79)*100</f>
        <v>3.21387608851798E-007</v>
      </c>
      <c r="G79" s="88" t="n">
        <f aca="false">+F79/F78</f>
        <v>0.8</v>
      </c>
      <c r="H79" s="53"/>
    </row>
    <row r="80" customFormat="false" ht="12.75" hidden="false" customHeight="false" outlineLevel="0" collapsed="false">
      <c r="B80" s="41" t="n">
        <f aca="false">B79+E$4</f>
        <v>680</v>
      </c>
      <c r="C80" s="91" t="n">
        <f aca="false">C79+E$7*E$4-E$7*E$4*C79/E79-E$9*E$4</f>
        <v>19999.999948578</v>
      </c>
      <c r="D80" s="42" t="n">
        <f aca="false">D79-E$7*E$4*D79/E79</f>
        <v>5.14220174162876E-005</v>
      </c>
      <c r="E80" s="42" t="n">
        <f aca="false">+C80+D80</f>
        <v>20000</v>
      </c>
      <c r="F80" s="92" t="n">
        <f aca="false">+(D80/E80)*100</f>
        <v>2.57110087081438E-007</v>
      </c>
      <c r="G80" s="88" t="n">
        <f aca="false">+F80/F79</f>
        <v>0.8</v>
      </c>
      <c r="H80" s="53"/>
    </row>
    <row r="81" customFormat="false" ht="12.75" hidden="false" customHeight="false" outlineLevel="0" collapsed="false">
      <c r="B81" s="41" t="n">
        <f aca="false">B80+E$4</f>
        <v>690</v>
      </c>
      <c r="C81" s="91" t="n">
        <f aca="false">C80+E$7*E$4-E$7*E$4*C80/E80-E$9*E$4</f>
        <v>19999.9999588624</v>
      </c>
      <c r="D81" s="42" t="n">
        <f aca="false">D80-E$7*E$4*D80/E80</f>
        <v>4.11376139330301E-005</v>
      </c>
      <c r="E81" s="42" t="n">
        <f aca="false">+C81+D81</f>
        <v>20000</v>
      </c>
      <c r="F81" s="92" t="n">
        <f aca="false">+(D81/E81)*100</f>
        <v>2.0568806966515E-007</v>
      </c>
      <c r="G81" s="88" t="n">
        <f aca="false">+F81/F80</f>
        <v>0.8</v>
      </c>
      <c r="H81" s="53"/>
    </row>
    <row r="82" customFormat="false" ht="12.75" hidden="false" customHeight="false" outlineLevel="0" collapsed="false">
      <c r="B82" s="41" t="n">
        <f aca="false">B81+E$4</f>
        <v>700</v>
      </c>
      <c r="C82" s="91" t="n">
        <f aca="false">C81+E$7*E$4-E$7*E$4*C81/E81-E$9*E$4</f>
        <v>19999.9999670899</v>
      </c>
      <c r="D82" s="42" t="n">
        <f aca="false">D81-E$7*E$4*D81/E81</f>
        <v>3.29100911464241E-005</v>
      </c>
      <c r="E82" s="42" t="n">
        <f aca="false">+C82+D82</f>
        <v>20000</v>
      </c>
      <c r="F82" s="92" t="n">
        <f aca="false">+(D82/E82)*100</f>
        <v>1.6455045573212E-007</v>
      </c>
      <c r="G82" s="88" t="n">
        <f aca="false">+F82/F81</f>
        <v>0.8</v>
      </c>
      <c r="H82" s="53"/>
    </row>
    <row r="83" customFormat="false" ht="12.75" hidden="false" customHeight="false" outlineLevel="0" collapsed="false">
      <c r="B83" s="41" t="n">
        <f aca="false">B82+E$4</f>
        <v>710</v>
      </c>
      <c r="C83" s="91" t="n">
        <f aca="false">C82+E$7*E$4-E$7*E$4*C82/E82-E$9*E$4</f>
        <v>19999.9999736719</v>
      </c>
      <c r="D83" s="42" t="n">
        <f aca="false">D82-E$7*E$4*D82/E82</f>
        <v>2.63280729171392E-005</v>
      </c>
      <c r="E83" s="42" t="n">
        <f aca="false">+C83+D83</f>
        <v>20000</v>
      </c>
      <c r="F83" s="92" t="n">
        <f aca="false">+(D83/E83)*100</f>
        <v>1.31640364585696E-007</v>
      </c>
      <c r="G83" s="88" t="n">
        <f aca="false">+F83/F82</f>
        <v>0.8</v>
      </c>
      <c r="H83" s="53"/>
    </row>
    <row r="84" customFormat="false" ht="12.75" hidden="false" customHeight="false" outlineLevel="0" collapsed="false">
      <c r="B84" s="41" t="n">
        <f aca="false">B83+E$4</f>
        <v>720</v>
      </c>
      <c r="C84" s="91" t="n">
        <f aca="false">C83+E$7*E$4-E$7*E$4*C83/E83-E$9*E$4</f>
        <v>19999.9999789375</v>
      </c>
      <c r="D84" s="42" t="n">
        <f aca="false">D83-E$7*E$4*D83/E83</f>
        <v>2.10624583337114E-005</v>
      </c>
      <c r="E84" s="42" t="n">
        <f aca="false">+C84+D84</f>
        <v>20000</v>
      </c>
      <c r="F84" s="92" t="n">
        <f aca="false">+(D84/E84)*100</f>
        <v>1.05312291668557E-007</v>
      </c>
      <c r="G84" s="88" t="n">
        <f aca="false">+F84/F83</f>
        <v>0.8</v>
      </c>
      <c r="H84" s="53"/>
    </row>
    <row r="85" customFormat="false" ht="12.75" hidden="false" customHeight="false" outlineLevel="0" collapsed="false">
      <c r="B85" s="41" t="n">
        <f aca="false">B84+E$4</f>
        <v>730</v>
      </c>
      <c r="C85" s="91" t="n">
        <f aca="false">C84+E$7*E$4-E$7*E$4*C84/E84-E$9*E$4</f>
        <v>19999.99998315</v>
      </c>
      <c r="D85" s="42" t="n">
        <f aca="false">D84-E$7*E$4*D84/E84</f>
        <v>1.68499666669691E-005</v>
      </c>
      <c r="E85" s="42" t="n">
        <f aca="false">+C85+D85</f>
        <v>20000</v>
      </c>
      <c r="F85" s="92" t="n">
        <f aca="false">+(D85/E85)*100</f>
        <v>8.42498333348456E-008</v>
      </c>
      <c r="G85" s="88" t="n">
        <f aca="false">+F85/F84</f>
        <v>0.8</v>
      </c>
      <c r="H85" s="53"/>
    </row>
    <row r="86" customFormat="false" ht="12.75" hidden="false" customHeight="false" outlineLevel="0" collapsed="false">
      <c r="B86" s="41" t="n">
        <f aca="false">B85+E$4</f>
        <v>740</v>
      </c>
      <c r="C86" s="91" t="n">
        <f aca="false">C85+E$7*E$4-E$7*E$4*C85/E85-E$9*E$4</f>
        <v>19999.99998652</v>
      </c>
      <c r="D86" s="42" t="n">
        <f aca="false">D85-E$7*E$4*D85/E85</f>
        <v>1.34799733335753E-005</v>
      </c>
      <c r="E86" s="42" t="n">
        <f aca="false">+C86+D86</f>
        <v>20000</v>
      </c>
      <c r="F86" s="92" t="n">
        <f aca="false">+(D86/E86)*100</f>
        <v>6.73998666678765E-008</v>
      </c>
      <c r="G86" s="88" t="n">
        <f aca="false">+F86/F85</f>
        <v>0.8</v>
      </c>
      <c r="H86" s="53"/>
    </row>
    <row r="87" customFormat="false" ht="12.75" hidden="false" customHeight="false" outlineLevel="0" collapsed="false">
      <c r="B87" s="41" t="n">
        <f aca="false">B86+E$4</f>
        <v>750</v>
      </c>
      <c r="C87" s="91" t="n">
        <f aca="false">C86+E$7*E$4-E$7*E$4*C86/E86-E$9*E$4</f>
        <v>19999.999989216</v>
      </c>
      <c r="D87" s="42" t="n">
        <f aca="false">D86-E$7*E$4*D86/E86</f>
        <v>1.07839786668602E-005</v>
      </c>
      <c r="E87" s="42" t="n">
        <f aca="false">+C87+D87</f>
        <v>20000</v>
      </c>
      <c r="F87" s="92" t="n">
        <f aca="false">+(D87/E87)*100</f>
        <v>5.39198933343012E-008</v>
      </c>
      <c r="G87" s="88" t="n">
        <f aca="false">+F87/F86</f>
        <v>0.8</v>
      </c>
      <c r="H87" s="53"/>
    </row>
    <row r="88" customFormat="false" ht="12.75" hidden="false" customHeight="false" outlineLevel="0" collapsed="false">
      <c r="B88" s="41" t="n">
        <f aca="false">B87+E$4</f>
        <v>760</v>
      </c>
      <c r="C88" s="91" t="n">
        <f aca="false">C87+E$7*E$4-E$7*E$4*C87/E87-E$9*E$4</f>
        <v>19999.9999913728</v>
      </c>
      <c r="D88" s="42" t="n">
        <f aca="false">D87-E$7*E$4*D87/E87</f>
        <v>8.62718293348819E-006</v>
      </c>
      <c r="E88" s="42" t="n">
        <f aca="false">+C88+D88</f>
        <v>20000</v>
      </c>
      <c r="F88" s="92" t="n">
        <f aca="false">+(D88/E88)*100</f>
        <v>4.31359146674409E-008</v>
      </c>
      <c r="G88" s="88" t="n">
        <f aca="false">+F88/F87</f>
        <v>0.8</v>
      </c>
      <c r="H88" s="53"/>
    </row>
    <row r="89" customFormat="false" ht="12.75" hidden="false" customHeight="false" outlineLevel="0" collapsed="false">
      <c r="B89" s="41" t="n">
        <f aca="false">B88+E$4</f>
        <v>770</v>
      </c>
      <c r="C89" s="91" t="n">
        <f aca="false">C88+E$7*E$4-E$7*E$4*C88/E88-E$9*E$4</f>
        <v>19999.9999930982</v>
      </c>
      <c r="D89" s="42" t="n">
        <f aca="false">D88-E$7*E$4*D88/E88</f>
        <v>6.90174634679055E-006</v>
      </c>
      <c r="E89" s="42" t="n">
        <f aca="false">+C89+D89</f>
        <v>20000</v>
      </c>
      <c r="F89" s="92" t="n">
        <f aca="false">+(D89/E89)*100</f>
        <v>3.45087317339527E-008</v>
      </c>
      <c r="G89" s="88" t="n">
        <f aca="false">+F89/F88</f>
        <v>0.8</v>
      </c>
      <c r="H89" s="53"/>
    </row>
    <row r="90" customFormat="false" ht="12.75" hidden="false" customHeight="false" outlineLevel="0" collapsed="false">
      <c r="B90" s="41" t="n">
        <f aca="false">B89+E$4</f>
        <v>780</v>
      </c>
      <c r="C90" s="91" t="n">
        <f aca="false">C89+E$7*E$4-E$7*E$4*C89/E89-E$9*E$4</f>
        <v>19999.9999944786</v>
      </c>
      <c r="D90" s="42" t="n">
        <f aca="false">D89-E$7*E$4*D89/E89</f>
        <v>5.52139707743244E-006</v>
      </c>
      <c r="E90" s="42" t="n">
        <f aca="false">+C90+D90</f>
        <v>20000</v>
      </c>
      <c r="F90" s="92" t="n">
        <f aca="false">+(D90/E90)*100</f>
        <v>2.76069853871622E-008</v>
      </c>
      <c r="G90" s="88" t="n">
        <f aca="false">+F90/F89</f>
        <v>0.8</v>
      </c>
      <c r="H90" s="53"/>
    </row>
    <row r="91" customFormat="false" ht="12.75" hidden="false" customHeight="false" outlineLevel="0" collapsed="false">
      <c r="B91" s="41" t="n">
        <f aca="false">B90+E$4</f>
        <v>790</v>
      </c>
      <c r="C91" s="91" t="n">
        <f aca="false">C90+E$7*E$4-E$7*E$4*C90/E90-E$9*E$4</f>
        <v>19999.9999955829</v>
      </c>
      <c r="D91" s="42" t="n">
        <f aca="false">D90-E$7*E$4*D90/E90</f>
        <v>4.41711766194595E-006</v>
      </c>
      <c r="E91" s="42" t="n">
        <f aca="false">+C91+D91</f>
        <v>20000</v>
      </c>
      <c r="F91" s="92" t="n">
        <f aca="false">+(D91/E91)*100</f>
        <v>2.20855883097298E-008</v>
      </c>
      <c r="G91" s="88" t="n">
        <f aca="false">+F91/F90</f>
        <v>0.8</v>
      </c>
      <c r="H91" s="53"/>
    </row>
    <row r="92" customFormat="false" ht="12.75" hidden="false" customHeight="false" outlineLevel="0" collapsed="false">
      <c r="B92" s="41" t="n">
        <f aca="false">B91+E$4</f>
        <v>800</v>
      </c>
      <c r="C92" s="91" t="n">
        <f aca="false">C91+E$7*E$4-E$7*E$4*C91/E91-E$9*E$4</f>
        <v>19999.9999964663</v>
      </c>
      <c r="D92" s="42" t="n">
        <f aca="false">D91-E$7*E$4*D91/E91</f>
        <v>3.53369412955676E-006</v>
      </c>
      <c r="E92" s="42" t="n">
        <f aca="false">+C92+D92</f>
        <v>20000</v>
      </c>
      <c r="F92" s="92" t="n">
        <f aca="false">+(D92/E92)*100</f>
        <v>1.76684706477838E-008</v>
      </c>
      <c r="G92" s="88" t="n">
        <f aca="false">+F92/F91</f>
        <v>0.8</v>
      </c>
      <c r="H92" s="53"/>
    </row>
    <row r="93" customFormat="false" ht="12.75" hidden="false" customHeight="false" outlineLevel="0" collapsed="false">
      <c r="B93" s="41" t="n">
        <f aca="false">B92+E$4</f>
        <v>810</v>
      </c>
      <c r="C93" s="91" t="n">
        <f aca="false">C92+E$7*E$4-E$7*E$4*C92/E92-E$9*E$4</f>
        <v>19999.999997173</v>
      </c>
      <c r="D93" s="42" t="n">
        <f aca="false">D92-E$7*E$4*D92/E92</f>
        <v>2.82695530364541E-006</v>
      </c>
      <c r="E93" s="42" t="n">
        <f aca="false">+C93+D93</f>
        <v>20000</v>
      </c>
      <c r="F93" s="92" t="n">
        <f aca="false">+(D93/E93)*100</f>
        <v>1.4134776518227E-008</v>
      </c>
      <c r="G93" s="88" t="n">
        <f aca="false">+F93/F92</f>
        <v>0.8</v>
      </c>
      <c r="H93" s="53"/>
    </row>
    <row r="94" customFormat="false" ht="12.75" hidden="false" customHeight="false" outlineLevel="0" collapsed="false">
      <c r="B94" s="41" t="n">
        <f aca="false">B93+E$4</f>
        <v>820</v>
      </c>
      <c r="C94" s="91" t="n">
        <f aca="false">C93+E$7*E$4-E$7*E$4*C93/E93-E$9*E$4</f>
        <v>19999.9999977384</v>
      </c>
      <c r="D94" s="42" t="n">
        <f aca="false">D93-E$7*E$4*D93/E93</f>
        <v>2.26156424291633E-006</v>
      </c>
      <c r="E94" s="42" t="n">
        <f aca="false">+C94+D94</f>
        <v>20000</v>
      </c>
      <c r="F94" s="92" t="n">
        <f aca="false">+(D94/E94)*100</f>
        <v>1.13078212145816E-008</v>
      </c>
      <c r="G94" s="88" t="n">
        <f aca="false">+F94/F93</f>
        <v>0.8</v>
      </c>
      <c r="H94" s="53"/>
    </row>
    <row r="95" customFormat="false" ht="12.75" hidden="false" customHeight="false" outlineLevel="0" collapsed="false">
      <c r="B95" s="41" t="n">
        <f aca="false">B94+E$4</f>
        <v>830</v>
      </c>
      <c r="C95" s="91" t="n">
        <f aca="false">C94+E$7*E$4-E$7*E$4*C94/E94-E$9*E$4</f>
        <v>19999.9999981907</v>
      </c>
      <c r="D95" s="42" t="n">
        <f aca="false">D94-E$7*E$4*D94/E94</f>
        <v>1.80925139433306E-006</v>
      </c>
      <c r="E95" s="42" t="n">
        <f aca="false">+C95+D95</f>
        <v>20000</v>
      </c>
      <c r="F95" s="92" t="n">
        <f aca="false">+(D95/E95)*100</f>
        <v>9.0462569716653E-009</v>
      </c>
      <c r="G95" s="88" t="n">
        <f aca="false">+F95/F94</f>
        <v>0.8</v>
      </c>
      <c r="H95" s="53"/>
    </row>
    <row r="96" customFormat="false" ht="12.75" hidden="false" customHeight="false" outlineLevel="0" collapsed="false">
      <c r="B96" s="41" t="n">
        <f aca="false">B95+E$4</f>
        <v>840</v>
      </c>
      <c r="C96" s="91" t="n">
        <f aca="false">C95+E$7*E$4-E$7*E$4*C95/E95-E$9*E$4</f>
        <v>19999.9999985526</v>
      </c>
      <c r="D96" s="42" t="n">
        <f aca="false">D95-E$7*E$4*D95/E95</f>
        <v>1.44740111546645E-006</v>
      </c>
      <c r="E96" s="42" t="n">
        <f aca="false">+C96+D96</f>
        <v>20000</v>
      </c>
      <c r="F96" s="92" t="n">
        <f aca="false">+(D96/E96)*100</f>
        <v>7.23700557733224E-009</v>
      </c>
      <c r="G96" s="88" t="n">
        <f aca="false">+F96/F95</f>
        <v>0.8</v>
      </c>
      <c r="H96" s="53"/>
    </row>
    <row r="97" customFormat="false" ht="12.75" hidden="false" customHeight="false" outlineLevel="0" collapsed="false">
      <c r="B97" s="41" t="n">
        <f aca="false">B96+E$4</f>
        <v>850</v>
      </c>
      <c r="C97" s="91" t="n">
        <f aca="false">C96+E$7*E$4-E$7*E$4*C96/E96-E$9*E$4</f>
        <v>19999.9999988421</v>
      </c>
      <c r="D97" s="42" t="n">
        <f aca="false">D96-E$7*E$4*D96/E96</f>
        <v>1.15792089237316E-006</v>
      </c>
      <c r="E97" s="42" t="n">
        <f aca="false">+C97+D97</f>
        <v>20000</v>
      </c>
      <c r="F97" s="92" t="n">
        <f aca="false">+(D97/E97)*100</f>
        <v>5.78960446186579E-009</v>
      </c>
      <c r="G97" s="88" t="n">
        <f aca="false">+F97/F96</f>
        <v>0.8</v>
      </c>
      <c r="H97" s="53"/>
    </row>
    <row r="98" customFormat="false" ht="12.75" hidden="false" customHeight="false" outlineLevel="0" collapsed="false">
      <c r="B98" s="41" t="n">
        <f aca="false">B97+E$4</f>
        <v>860</v>
      </c>
      <c r="C98" s="91" t="n">
        <f aca="false">C97+E$7*E$4-E$7*E$4*C97/E97-E$9*E$4</f>
        <v>19999.9999990737</v>
      </c>
      <c r="D98" s="42" t="n">
        <f aca="false">D97-E$7*E$4*D97/E97</f>
        <v>9.26336713898527E-007</v>
      </c>
      <c r="E98" s="42" t="n">
        <f aca="false">+C98+D98</f>
        <v>20000</v>
      </c>
      <c r="F98" s="92" t="n">
        <f aca="false">+(D98/E98)*100</f>
        <v>4.63168356949264E-009</v>
      </c>
      <c r="G98" s="88" t="n">
        <f aca="false">+F98/F97</f>
        <v>0.8</v>
      </c>
      <c r="H98" s="53"/>
    </row>
    <row r="99" customFormat="false" ht="12.75" hidden="false" customHeight="false" outlineLevel="0" collapsed="false">
      <c r="B99" s="41" t="n">
        <f aca="false">B98+E$4</f>
        <v>870</v>
      </c>
      <c r="C99" s="91" t="n">
        <f aca="false">C98+E$7*E$4-E$7*E$4*C98/E98-E$9*E$4</f>
        <v>19999.9999992589</v>
      </c>
      <c r="D99" s="42" t="n">
        <f aca="false">D98-E$7*E$4*D98/E98</f>
        <v>7.41069371118821E-007</v>
      </c>
      <c r="E99" s="42" t="n">
        <f aca="false">+C99+D99</f>
        <v>20000</v>
      </c>
      <c r="F99" s="92" t="n">
        <f aca="false">+(D99/E99)*100</f>
        <v>3.70534685559411E-009</v>
      </c>
      <c r="G99" s="88" t="n">
        <f aca="false">+F99/F98</f>
        <v>0.8</v>
      </c>
      <c r="H99" s="53"/>
    </row>
    <row r="100" customFormat="false" ht="12.75" hidden="false" customHeight="false" outlineLevel="0" collapsed="false">
      <c r="B100" s="41" t="n">
        <f aca="false">B99+E$4</f>
        <v>880</v>
      </c>
      <c r="C100" s="91" t="n">
        <f aca="false">C99+E$7*E$4-E$7*E$4*C99/E99-E$9*E$4</f>
        <v>19999.9999994071</v>
      </c>
      <c r="D100" s="42" t="n">
        <f aca="false">D99-E$7*E$4*D99/E99</f>
        <v>5.92855496895057E-007</v>
      </c>
      <c r="E100" s="42" t="n">
        <f aca="false">+C100+D100</f>
        <v>20000</v>
      </c>
      <c r="F100" s="92" t="n">
        <f aca="false">+(D100/E100)*100</f>
        <v>2.96427748447529E-009</v>
      </c>
      <c r="G100" s="88" t="n">
        <f aca="false">+F100/F99</f>
        <v>0.8</v>
      </c>
      <c r="H100" s="53"/>
    </row>
    <row r="101" customFormat="false" ht="12.75" hidden="false" customHeight="false" outlineLevel="0" collapsed="false">
      <c r="B101" s="41" t="n">
        <f aca="false">B100+E$4</f>
        <v>890</v>
      </c>
      <c r="C101" s="91" t="n">
        <f aca="false">C100+E$7*E$4-E$7*E$4*C100/E100-E$9*E$4</f>
        <v>19999.9999995257</v>
      </c>
      <c r="D101" s="42" t="n">
        <f aca="false">D100-E$7*E$4*D100/E100</f>
        <v>4.74284397516046E-007</v>
      </c>
      <c r="E101" s="42" t="n">
        <f aca="false">+C101+D101</f>
        <v>20000</v>
      </c>
      <c r="F101" s="92" t="n">
        <f aca="false">+(D101/E101)*100</f>
        <v>2.37142198758023E-009</v>
      </c>
      <c r="G101" s="88" t="n">
        <f aca="false">+F101/F100</f>
        <v>0.8</v>
      </c>
      <c r="H101" s="53"/>
    </row>
    <row r="102" customFormat="false" ht="12.75" hidden="false" customHeight="false" outlineLevel="0" collapsed="false">
      <c r="B102" s="41" t="n">
        <f aca="false">B101+E$4</f>
        <v>900</v>
      </c>
      <c r="C102" s="91" t="n">
        <f aca="false">C101+E$7*E$4-E$7*E$4*C101/E101-E$9*E$4</f>
        <v>19999.9999996206</v>
      </c>
      <c r="D102" s="42" t="n">
        <f aca="false">D101-E$7*E$4*D101/E101</f>
        <v>3.79427518012836E-007</v>
      </c>
      <c r="E102" s="42" t="n">
        <f aca="false">+C102+D102</f>
        <v>20000</v>
      </c>
      <c r="F102" s="92" t="n">
        <f aca="false">+(D102/E102)*100</f>
        <v>1.89713759006418E-009</v>
      </c>
      <c r="G102" s="88" t="n">
        <f aca="false">+F102/F101</f>
        <v>0.8</v>
      </c>
      <c r="H102" s="53"/>
    </row>
    <row r="103" customFormat="false" ht="12.75" hidden="false" customHeight="false" outlineLevel="0" collapsed="false">
      <c r="B103" s="41" t="n">
        <f aca="false">B102+E$4</f>
        <v>910</v>
      </c>
      <c r="C103" s="91" t="n">
        <f aca="false">C102+E$7*E$4-E$7*E$4*C102/E102-E$9*E$4</f>
        <v>19999.9999996965</v>
      </c>
      <c r="D103" s="42" t="n">
        <f aca="false">D102-E$7*E$4*D102/E102</f>
        <v>3.03542014410269E-007</v>
      </c>
      <c r="E103" s="42" t="n">
        <f aca="false">+C103+D103</f>
        <v>20000</v>
      </c>
      <c r="F103" s="92" t="n">
        <f aca="false">+(D103/E103)*100</f>
        <v>1.51771007205135E-009</v>
      </c>
      <c r="G103" s="88" t="n">
        <f aca="false">+F103/F102</f>
        <v>0.8</v>
      </c>
      <c r="H103" s="53"/>
    </row>
    <row r="104" customFormat="false" ht="12.75" hidden="false" customHeight="false" outlineLevel="0" collapsed="false">
      <c r="B104" s="41" t="n">
        <f aca="false">B103+E$4</f>
        <v>920</v>
      </c>
      <c r="C104" s="91" t="n">
        <f aca="false">C103+E$7*E$4-E$7*E$4*C103/E103-E$9*E$4</f>
        <v>19999.9999997572</v>
      </c>
      <c r="D104" s="42" t="n">
        <f aca="false">D103-E$7*E$4*D103/E103</f>
        <v>2.42833611528215E-007</v>
      </c>
      <c r="E104" s="42" t="n">
        <f aca="false">+C104+D104</f>
        <v>20000</v>
      </c>
      <c r="F104" s="92" t="n">
        <f aca="false">+(D104/E104)*100</f>
        <v>1.21416805764108E-009</v>
      </c>
      <c r="G104" s="88" t="n">
        <f aca="false">+F104/F103</f>
        <v>0.8</v>
      </c>
      <c r="H104" s="53"/>
    </row>
    <row r="105" customFormat="false" ht="12.75" hidden="false" customHeight="false" outlineLevel="0" collapsed="false">
      <c r="B105" s="41" t="n">
        <f aca="false">B104+E$4</f>
        <v>930</v>
      </c>
      <c r="C105" s="91" t="n">
        <f aca="false">C104+E$7*E$4-E$7*E$4*C104/E104-E$9*E$4</f>
        <v>19999.9999998057</v>
      </c>
      <c r="D105" s="42" t="n">
        <f aca="false">D104-E$7*E$4*D104/E104</f>
        <v>1.94266889222572E-007</v>
      </c>
      <c r="E105" s="42" t="n">
        <f aca="false">+C105+D105</f>
        <v>20000</v>
      </c>
      <c r="F105" s="92" t="n">
        <f aca="false">+(D105/E105)*100</f>
        <v>9.71334446112862E-010</v>
      </c>
      <c r="G105" s="88" t="n">
        <f aca="false">+F105/F104</f>
        <v>0.8</v>
      </c>
      <c r="H105" s="53"/>
    </row>
    <row r="106" customFormat="false" ht="12.75" hidden="false" customHeight="false" outlineLevel="0" collapsed="false">
      <c r="B106" s="41" t="n">
        <f aca="false">B105+E$4</f>
        <v>940</v>
      </c>
      <c r="C106" s="91" t="n">
        <f aca="false">C105+E$7*E$4-E$7*E$4*C105/E105-E$9*E$4</f>
        <v>19999.9999998446</v>
      </c>
      <c r="D106" s="42" t="n">
        <f aca="false">D105-E$7*E$4*D105/E105</f>
        <v>1.55413511378058E-007</v>
      </c>
      <c r="E106" s="42" t="n">
        <f aca="false">+C106+D106</f>
        <v>20000</v>
      </c>
      <c r="F106" s="92" t="n">
        <f aca="false">+(D106/E106)*100</f>
        <v>7.77067556890289E-010</v>
      </c>
      <c r="G106" s="88" t="n">
        <f aca="false">+F106/F105</f>
        <v>0.8</v>
      </c>
      <c r="H106" s="53"/>
    </row>
    <row r="107" customFormat="false" ht="12.75" hidden="false" customHeight="false" outlineLevel="0" collapsed="false">
      <c r="B107" s="41" t="n">
        <f aca="false">B106+E$4</f>
        <v>950</v>
      </c>
      <c r="C107" s="91" t="n">
        <f aca="false">C106+E$7*E$4-E$7*E$4*C106/E106-E$9*E$4</f>
        <v>19999.9999998757</v>
      </c>
      <c r="D107" s="42" t="n">
        <f aca="false">D106-E$7*E$4*D106/E106</f>
        <v>1.24330809102446E-007</v>
      </c>
      <c r="E107" s="42" t="n">
        <f aca="false">+C107+D107</f>
        <v>20000</v>
      </c>
      <c r="F107" s="92" t="n">
        <f aca="false">+(D107/E107)*100</f>
        <v>6.21654045512231E-010</v>
      </c>
      <c r="G107" s="88" t="n">
        <f aca="false">+F107/F106</f>
        <v>0.8</v>
      </c>
      <c r="H107" s="53"/>
    </row>
    <row r="108" customFormat="false" ht="12.75" hidden="false" customHeight="false" outlineLevel="0" collapsed="false">
      <c r="B108" s="41" t="n">
        <f aca="false">B107+E$4</f>
        <v>960</v>
      </c>
      <c r="C108" s="91" t="n">
        <f aca="false">C107+E$7*E$4-E$7*E$4*C107/E107-E$9*E$4</f>
        <v>19999.9999999005</v>
      </c>
      <c r="D108" s="42" t="n">
        <f aca="false">D107-E$7*E$4*D107/E107</f>
        <v>9.9464647281957E-008</v>
      </c>
      <c r="E108" s="42" t="n">
        <f aca="false">+C108+D108</f>
        <v>20000</v>
      </c>
      <c r="F108" s="92" t="n">
        <f aca="false">+(D108/E108)*100</f>
        <v>4.97323236409785E-010</v>
      </c>
      <c r="G108" s="88" t="n">
        <f aca="false">+F108/F107</f>
        <v>0.8</v>
      </c>
      <c r="H108" s="53"/>
    </row>
    <row r="109" customFormat="false" ht="12.75" hidden="false" customHeight="false" outlineLevel="0" collapsed="false">
      <c r="B109" s="41" t="n">
        <f aca="false">B108+E$4</f>
        <v>970</v>
      </c>
      <c r="C109" s="91" t="n">
        <f aca="false">C108+E$7*E$4-E$7*E$4*C108/E108-E$9*E$4</f>
        <v>19999.9999999204</v>
      </c>
      <c r="D109" s="42" t="n">
        <f aca="false">D108-E$7*E$4*D108/E108</f>
        <v>7.95717178255656E-008</v>
      </c>
      <c r="E109" s="42" t="n">
        <f aca="false">+C109+D109</f>
        <v>20000</v>
      </c>
      <c r="F109" s="92" t="n">
        <f aca="false">+(D109/E109)*100</f>
        <v>3.97858589127828E-010</v>
      </c>
      <c r="G109" s="88" t="n">
        <f aca="false">+F109/F108</f>
        <v>0.8</v>
      </c>
      <c r="H109" s="53"/>
    </row>
    <row r="110" customFormat="false" ht="12.75" hidden="false" customHeight="false" outlineLevel="0" collapsed="false">
      <c r="B110" s="41" t="n">
        <f aca="false">B109+E$4</f>
        <v>980</v>
      </c>
      <c r="C110" s="91" t="n">
        <f aca="false">C109+E$7*E$4-E$7*E$4*C109/E109-E$9*E$4</f>
        <v>19999.9999999363</v>
      </c>
      <c r="D110" s="42" t="n">
        <f aca="false">D109-E$7*E$4*D109/E109</f>
        <v>6.36573742604525E-008</v>
      </c>
      <c r="E110" s="42" t="n">
        <f aca="false">+C110+D110</f>
        <v>20000</v>
      </c>
      <c r="F110" s="92" t="n">
        <f aca="false">+(D110/E110)*100</f>
        <v>3.18286871302262E-010</v>
      </c>
      <c r="G110" s="88" t="n">
        <f aca="false">+F110/F109</f>
        <v>0.8</v>
      </c>
      <c r="H110" s="53"/>
    </row>
    <row r="111" customFormat="false" ht="12.75" hidden="false" customHeight="false" outlineLevel="0" collapsed="false">
      <c r="B111" s="41" t="n">
        <f aca="false">B110+E$4</f>
        <v>990</v>
      </c>
      <c r="C111" s="91" t="n">
        <f aca="false">C110+E$7*E$4-E$7*E$4*C110/E110-E$9*E$4</f>
        <v>19999.9999999491</v>
      </c>
      <c r="D111" s="42" t="n">
        <f aca="false">D110-E$7*E$4*D110/E110</f>
        <v>5.0925899408362E-008</v>
      </c>
      <c r="E111" s="42" t="n">
        <f aca="false">+C111+D111</f>
        <v>20000</v>
      </c>
      <c r="F111" s="92" t="n">
        <f aca="false">+(D111/E111)*100</f>
        <v>2.5462949704181E-010</v>
      </c>
      <c r="G111" s="88" t="n">
        <f aca="false">+F111/F110</f>
        <v>0.8</v>
      </c>
      <c r="H111" s="53"/>
    </row>
    <row r="112" customFormat="false" ht="12.75" hidden="false" customHeight="false" outlineLevel="0" collapsed="false">
      <c r="B112" s="41" t="n">
        <f aca="false">B111+E$4</f>
        <v>1000</v>
      </c>
      <c r="C112" s="91" t="n">
        <f aca="false">C111+E$7*E$4-E$7*E$4*C111/E111-E$9*E$4</f>
        <v>19999.9999999593</v>
      </c>
      <c r="D112" s="42" t="n">
        <f aca="false">D111-E$7*E$4*D111/E111</f>
        <v>4.07407195266896E-008</v>
      </c>
      <c r="E112" s="42" t="n">
        <f aca="false">+C112+D112</f>
        <v>20000</v>
      </c>
      <c r="F112" s="92" t="n">
        <f aca="false">+(D112/E112)*100</f>
        <v>2.03703597633448E-010</v>
      </c>
      <c r="G112" s="88" t="n">
        <f aca="false">+F112/F111</f>
        <v>0.8</v>
      </c>
      <c r="H112" s="53"/>
    </row>
    <row r="113" customFormat="false" ht="12.75" hidden="false" customHeight="false" outlineLevel="0" collapsed="false">
      <c r="B113" s="41" t="n">
        <f aca="false">B112+E$4</f>
        <v>1010</v>
      </c>
      <c r="C113" s="91" t="n">
        <f aca="false">C112+E$7*E$4-E$7*E$4*C112/E112-E$9*E$4</f>
        <v>19999.9999999674</v>
      </c>
      <c r="D113" s="42" t="n">
        <f aca="false">D112-E$7*E$4*D112/E112</f>
        <v>3.25925756213517E-008</v>
      </c>
      <c r="E113" s="42" t="n">
        <f aca="false">+C113+D113</f>
        <v>20000</v>
      </c>
      <c r="F113" s="92" t="n">
        <f aca="false">+(D113/E113)*100</f>
        <v>1.62962878106758E-010</v>
      </c>
      <c r="G113" s="88" t="n">
        <f aca="false">+F113/F112</f>
        <v>0.8</v>
      </c>
      <c r="H113" s="53"/>
    </row>
    <row r="114" customFormat="false" ht="12.75" hidden="false" customHeight="false" outlineLevel="0" collapsed="false">
      <c r="B114" s="41" t="n">
        <f aca="false">B113+E$4</f>
        <v>1020</v>
      </c>
      <c r="C114" s="91" t="n">
        <f aca="false">C113+E$7*E$4-E$7*E$4*C113/E113-E$9*E$4</f>
        <v>19999.9999999739</v>
      </c>
      <c r="D114" s="42" t="n">
        <f aca="false">D113-E$7*E$4*D113/E113</f>
        <v>2.60740604970813E-008</v>
      </c>
      <c r="E114" s="42" t="n">
        <f aca="false">+C114+D114</f>
        <v>20000</v>
      </c>
      <c r="F114" s="92" t="n">
        <f aca="false">+(D114/E114)*100</f>
        <v>1.30370302485407E-010</v>
      </c>
      <c r="G114" s="88" t="n">
        <f aca="false">+F114/F113</f>
        <v>0.8</v>
      </c>
      <c r="H114" s="53"/>
    </row>
    <row r="115" customFormat="false" ht="12.75" hidden="false" customHeight="false" outlineLevel="0" collapsed="false">
      <c r="B115" s="41" t="n">
        <f aca="false">B114+E$4</f>
        <v>1030</v>
      </c>
      <c r="C115" s="91" t="n">
        <f aca="false">C114+E$7*E$4-E$7*E$4*C114/E114-E$9*E$4</f>
        <v>19999.9999999791</v>
      </c>
      <c r="D115" s="42" t="n">
        <f aca="false">D114-E$7*E$4*D114/E114</f>
        <v>2.08592483976651E-008</v>
      </c>
      <c r="E115" s="42" t="n">
        <f aca="false">+C115+D115</f>
        <v>20000</v>
      </c>
      <c r="F115" s="92" t="n">
        <f aca="false">+(D115/E115)*100</f>
        <v>1.04296241988325E-010</v>
      </c>
      <c r="G115" s="88" t="n">
        <f aca="false">+F115/F114</f>
        <v>0.8</v>
      </c>
      <c r="H115" s="53"/>
    </row>
    <row r="116" customFormat="false" ht="12.75" hidden="false" customHeight="false" outlineLevel="0" collapsed="false">
      <c r="B116" s="41" t="n">
        <f aca="false">B115+E$4</f>
        <v>1040</v>
      </c>
      <c r="C116" s="91" t="n">
        <f aca="false">C115+E$7*E$4-E$7*E$4*C115/E115-E$9*E$4</f>
        <v>19999.9999999833</v>
      </c>
      <c r="D116" s="42" t="n">
        <f aca="false">D115-E$7*E$4*D115/E115</f>
        <v>1.6687398718132E-008</v>
      </c>
      <c r="E116" s="42" t="n">
        <f aca="false">+C116+D116</f>
        <v>20000</v>
      </c>
      <c r="F116" s="92" t="n">
        <f aca="false">+(D116/E116)*100</f>
        <v>8.34369935906603E-011</v>
      </c>
      <c r="G116" s="88" t="n">
        <f aca="false">+F116/F115</f>
        <v>0.8</v>
      </c>
      <c r="H116" s="53"/>
    </row>
    <row r="117" customFormat="false" ht="12.75" hidden="false" customHeight="false" outlineLevel="0" collapsed="false">
      <c r="B117" s="41" t="n">
        <f aca="false">B116+E$4</f>
        <v>1050</v>
      </c>
      <c r="C117" s="91" t="n">
        <f aca="false">C116+E$7*E$4-E$7*E$4*C116/E116-E$9*E$4</f>
        <v>19999.9999999866</v>
      </c>
      <c r="D117" s="42" t="n">
        <f aca="false">D116-E$7*E$4*D116/E116</f>
        <v>1.33499189745056E-008</v>
      </c>
      <c r="E117" s="42" t="n">
        <f aca="false">+C117+D117</f>
        <v>20000</v>
      </c>
      <c r="F117" s="92" t="n">
        <f aca="false">+(D117/E117)*100</f>
        <v>6.67495948725282E-011</v>
      </c>
      <c r="G117" s="88" t="n">
        <f aca="false">+F117/F116</f>
        <v>0.8</v>
      </c>
      <c r="H117" s="53"/>
    </row>
    <row r="118" customFormat="false" ht="12.75" hidden="false" customHeight="false" outlineLevel="0" collapsed="false">
      <c r="B118" s="41" t="n">
        <f aca="false">B117+E$4</f>
        <v>1060</v>
      </c>
      <c r="C118" s="91" t="n">
        <f aca="false">C117+E$7*E$4-E$7*E$4*C117/E117-E$9*E$4</f>
        <v>19999.9999999893</v>
      </c>
      <c r="D118" s="42" t="n">
        <f aca="false">D117-E$7*E$4*D117/E117</f>
        <v>1.06799351796045E-008</v>
      </c>
      <c r="E118" s="42" t="n">
        <f aca="false">+C118+D118</f>
        <v>20000</v>
      </c>
      <c r="F118" s="92" t="n">
        <f aca="false">+(D118/E118)*100</f>
        <v>5.33996758980226E-011</v>
      </c>
      <c r="G118" s="88" t="n">
        <f aca="false">+F118/F117</f>
        <v>0.8</v>
      </c>
      <c r="H118" s="53"/>
    </row>
    <row r="119" customFormat="false" ht="12.75" hidden="false" customHeight="false" outlineLevel="0" collapsed="false">
      <c r="B119" s="41" t="n">
        <f aca="false">B118+E$4</f>
        <v>1070</v>
      </c>
      <c r="C119" s="91" t="n">
        <f aca="false">C118+E$7*E$4-E$7*E$4*C118/E118-E$9*E$4</f>
        <v>19999.9999999915</v>
      </c>
      <c r="D119" s="42" t="n">
        <f aca="false">D118-E$7*E$4*D118/E118</f>
        <v>8.5439481436836E-009</v>
      </c>
      <c r="E119" s="42" t="n">
        <f aca="false">+C119+D119</f>
        <v>20000</v>
      </c>
      <c r="F119" s="92" t="n">
        <f aca="false">+(D119/E119)*100</f>
        <v>4.2719740718418E-011</v>
      </c>
      <c r="G119" s="88" t="n">
        <f aca="false">+F119/F118</f>
        <v>0.8</v>
      </c>
      <c r="H119" s="53"/>
    </row>
    <row r="120" customFormat="false" ht="12.75" hidden="false" customHeight="false" outlineLevel="0" collapsed="false">
      <c r="B120" s="41" t="n">
        <f aca="false">B119+E$4</f>
        <v>1080</v>
      </c>
      <c r="C120" s="91" t="n">
        <f aca="false">C119+E$7*E$4-E$7*E$4*C119/E119-E$9*E$4</f>
        <v>19999.9999999932</v>
      </c>
      <c r="D120" s="42" t="n">
        <f aca="false">D119-E$7*E$4*D119/E119</f>
        <v>6.83515851494688E-009</v>
      </c>
      <c r="E120" s="42" t="n">
        <f aca="false">+C120+D120</f>
        <v>20000</v>
      </c>
      <c r="F120" s="92" t="n">
        <f aca="false">+(D120/E120)*100</f>
        <v>3.41757925747344E-011</v>
      </c>
      <c r="G120" s="88" t="n">
        <f aca="false">+F120/F119</f>
        <v>0.8</v>
      </c>
      <c r="H120" s="53"/>
    </row>
    <row r="121" customFormat="false" ht="12.75" hidden="false" customHeight="false" outlineLevel="0" collapsed="false">
      <c r="B121" s="41" t="n">
        <f aca="false">B120+E$4</f>
        <v>1090</v>
      </c>
      <c r="C121" s="91" t="n">
        <f aca="false">C120+E$7*E$4-E$7*E$4*C120/E120-E$9*E$4</f>
        <v>19999.9999999945</v>
      </c>
      <c r="D121" s="42" t="n">
        <f aca="false">D120-E$7*E$4*D120/E120</f>
        <v>5.46812681195751E-009</v>
      </c>
      <c r="E121" s="42" t="n">
        <f aca="false">+C121+D121</f>
        <v>20000</v>
      </c>
      <c r="F121" s="92" t="n">
        <f aca="false">+(D121/E121)*100</f>
        <v>2.73406340597875E-011</v>
      </c>
      <c r="G121" s="88" t="n">
        <f aca="false">+F121/F120</f>
        <v>0.8</v>
      </c>
      <c r="H121" s="53"/>
    </row>
    <row r="122" customFormat="false" ht="12.75" hidden="false" customHeight="false" outlineLevel="0" collapsed="false">
      <c r="B122" s="41" t="n">
        <f aca="false">B121+E$4</f>
        <v>1100</v>
      </c>
      <c r="C122" s="91" t="n">
        <f aca="false">C121+E$7*E$4-E$7*E$4*C121/E121-E$9*E$4</f>
        <v>19999.9999999956</v>
      </c>
      <c r="D122" s="42" t="n">
        <f aca="false">D121-E$7*E$4*D121/E121</f>
        <v>4.374501449566E-009</v>
      </c>
      <c r="E122" s="42" t="n">
        <f aca="false">+C122+D122</f>
        <v>20000</v>
      </c>
      <c r="F122" s="92" t="n">
        <f aca="false">+(D122/E122)*100</f>
        <v>2.187250724783E-011</v>
      </c>
      <c r="G122" s="88" t="n">
        <f aca="false">+F122/F121</f>
        <v>0.8</v>
      </c>
      <c r="H122" s="53"/>
    </row>
    <row r="123" customFormat="false" ht="12.75" hidden="false" customHeight="false" outlineLevel="0" collapsed="false">
      <c r="B123" s="41" t="n">
        <f aca="false">B122+E$4</f>
        <v>1110</v>
      </c>
      <c r="C123" s="91" t="n">
        <f aca="false">C122+E$7*E$4-E$7*E$4*C122/E122-E$9*E$4</f>
        <v>19999.9999999965</v>
      </c>
      <c r="D123" s="42" t="n">
        <f aca="false">D122-E$7*E$4*D122/E122</f>
        <v>3.4996011596528E-009</v>
      </c>
      <c r="E123" s="42" t="n">
        <f aca="false">+C123+D123</f>
        <v>20000</v>
      </c>
      <c r="F123" s="92" t="n">
        <f aca="false">+(D123/E123)*100</f>
        <v>1.7498005798264E-011</v>
      </c>
      <c r="G123" s="88" t="n">
        <f aca="false">+F123/F122</f>
        <v>0.8</v>
      </c>
      <c r="H123" s="53"/>
    </row>
    <row r="124" customFormat="false" ht="12.75" hidden="false" customHeight="false" outlineLevel="0" collapsed="false">
      <c r="B124" s="41" t="n">
        <f aca="false">B123+E$4</f>
        <v>1120</v>
      </c>
      <c r="C124" s="91" t="n">
        <f aca="false">C123+E$7*E$4-E$7*E$4*C123/E123-E$9*E$4</f>
        <v>19999.9999999972</v>
      </c>
      <c r="D124" s="42" t="n">
        <f aca="false">D123-E$7*E$4*D123/E123</f>
        <v>2.79968092772224E-009</v>
      </c>
      <c r="E124" s="42" t="n">
        <f aca="false">+C124+D124</f>
        <v>20000</v>
      </c>
      <c r="F124" s="92" t="n">
        <f aca="false">+(D124/E124)*100</f>
        <v>1.39984046386112E-011</v>
      </c>
      <c r="G124" s="88" t="n">
        <f aca="false">+F124/F123</f>
        <v>0.8</v>
      </c>
      <c r="H124" s="53"/>
    </row>
    <row r="125" customFormat="false" ht="12.75" hidden="false" customHeight="false" outlineLevel="0" collapsed="false">
      <c r="B125" s="41" t="n">
        <f aca="false">B124+E$4</f>
        <v>1130</v>
      </c>
      <c r="C125" s="91" t="n">
        <f aca="false">C124+E$7*E$4-E$7*E$4*C124/E124-E$9*E$4</f>
        <v>19999.9999999978</v>
      </c>
      <c r="D125" s="42" t="n">
        <f aca="false">D124-E$7*E$4*D124/E124</f>
        <v>2.23974474217779E-009</v>
      </c>
      <c r="E125" s="42" t="n">
        <f aca="false">+C125+D125</f>
        <v>20000</v>
      </c>
      <c r="F125" s="92" t="n">
        <f aca="false">+(D125/E125)*100</f>
        <v>1.1198723710889E-011</v>
      </c>
      <c r="G125" s="88" t="n">
        <f aca="false">+F125/F124</f>
        <v>0.8</v>
      </c>
      <c r="H125" s="53"/>
    </row>
    <row r="126" customFormat="false" ht="12.75" hidden="false" customHeight="false" outlineLevel="0" collapsed="false">
      <c r="B126" s="41" t="n">
        <f aca="false">B125+E$4</f>
        <v>1140</v>
      </c>
      <c r="C126" s="91" t="n">
        <f aca="false">C125+E$7*E$4-E$7*E$4*C125/E125-E$9*E$4</f>
        <v>19999.9999999982</v>
      </c>
      <c r="D126" s="42" t="n">
        <f aca="false">D125-E$7*E$4*D125/E125</f>
        <v>1.79179579374224E-009</v>
      </c>
      <c r="E126" s="42" t="n">
        <f aca="false">+C126+D126</f>
        <v>20000</v>
      </c>
      <c r="F126" s="92" t="n">
        <f aca="false">+(D126/E126)*100</f>
        <v>8.95897896871118E-012</v>
      </c>
      <c r="G126" s="88" t="n">
        <f aca="false">+F126/F125</f>
        <v>0.8</v>
      </c>
      <c r="H126" s="53"/>
    </row>
    <row r="127" customFormat="false" ht="12.75" hidden="false" customHeight="false" outlineLevel="0" collapsed="false">
      <c r="B127" s="41" t="n">
        <f aca="false">B126+E$4</f>
        <v>1150</v>
      </c>
      <c r="C127" s="91" t="n">
        <f aca="false">C126+E$7*E$4-E$7*E$4*C126/E126-E$9*E$4</f>
        <v>19999.9999999986</v>
      </c>
      <c r="D127" s="42" t="n">
        <f aca="false">D126-E$7*E$4*D126/E126</f>
        <v>1.43343663499379E-009</v>
      </c>
      <c r="E127" s="42" t="n">
        <f aca="false">+C127+D127</f>
        <v>20000</v>
      </c>
      <c r="F127" s="92" t="n">
        <f aca="false">+(D127/E127)*100</f>
        <v>7.16718317496894E-012</v>
      </c>
      <c r="G127" s="88" t="n">
        <f aca="false">+F127/F126</f>
        <v>0.8</v>
      </c>
      <c r="H127" s="53"/>
    </row>
    <row r="128" customFormat="false" ht="12.75" hidden="false" customHeight="false" outlineLevel="0" collapsed="false">
      <c r="B128" s="41" t="n">
        <f aca="false">B127+E$4</f>
        <v>1160</v>
      </c>
      <c r="C128" s="91" t="n">
        <f aca="false">C127+E$7*E$4-E$7*E$4*C127/E127-E$9*E$4</f>
        <v>19999.9999999989</v>
      </c>
      <c r="D128" s="42" t="n">
        <f aca="false">D127-E$7*E$4*D127/E127</f>
        <v>1.14674930799503E-009</v>
      </c>
      <c r="E128" s="42" t="n">
        <f aca="false">+C128+D128</f>
        <v>20000</v>
      </c>
      <c r="F128" s="92" t="n">
        <f aca="false">+(D128/E128)*100</f>
        <v>5.73374653997515E-012</v>
      </c>
      <c r="G128" s="88" t="n">
        <f aca="false">+F128/F127</f>
        <v>0.8</v>
      </c>
      <c r="H128" s="53"/>
    </row>
    <row r="129" customFormat="false" ht="12.75" hidden="false" customHeight="false" outlineLevel="0" collapsed="false">
      <c r="B129" s="41" t="n">
        <f aca="false">B128+E$4</f>
        <v>1170</v>
      </c>
      <c r="C129" s="91" t="n">
        <f aca="false">C128+E$7*E$4-E$7*E$4*C128/E128-E$9*E$4</f>
        <v>19999.9999999991</v>
      </c>
      <c r="D129" s="42" t="n">
        <f aca="false">D128-E$7*E$4*D128/E128</f>
        <v>9.17399446396025E-010</v>
      </c>
      <c r="E129" s="42" t="n">
        <f aca="false">+C129+D129</f>
        <v>20000</v>
      </c>
      <c r="F129" s="92" t="n">
        <f aca="false">+(D129/E129)*100</f>
        <v>4.58699723198012E-012</v>
      </c>
      <c r="G129" s="88" t="n">
        <f aca="false">+F129/F128</f>
        <v>0.8</v>
      </c>
      <c r="H129" s="53"/>
    </row>
    <row r="130" customFormat="false" ht="12.75" hidden="false" customHeight="false" outlineLevel="0" collapsed="false">
      <c r="B130" s="41" t="n">
        <f aca="false">B129+E$4</f>
        <v>1180</v>
      </c>
      <c r="C130" s="91" t="n">
        <f aca="false">C129+E$7*E$4-E$7*E$4*C129/E129-E$9*E$4</f>
        <v>19999.9999999993</v>
      </c>
      <c r="D130" s="42" t="n">
        <f aca="false">D129-E$7*E$4*D129/E129</f>
        <v>7.3391955711682E-010</v>
      </c>
      <c r="E130" s="42" t="n">
        <f aca="false">+C130+D130</f>
        <v>20000</v>
      </c>
      <c r="F130" s="92" t="n">
        <f aca="false">+(D130/E130)*100</f>
        <v>3.6695977855841E-012</v>
      </c>
      <c r="G130" s="88" t="n">
        <f aca="false">+F130/F129</f>
        <v>0.8</v>
      </c>
      <c r="H130" s="53"/>
    </row>
    <row r="131" customFormat="false" ht="12.75" hidden="false" customHeight="false" outlineLevel="0" collapsed="false">
      <c r="B131" s="41" t="n">
        <f aca="false">B130+E$4</f>
        <v>1190</v>
      </c>
      <c r="C131" s="91" t="n">
        <f aca="false">C130+E$7*E$4-E$7*E$4*C130/E130-E$9*E$4</f>
        <v>19999.9999999994</v>
      </c>
      <c r="D131" s="42" t="n">
        <f aca="false">D130-E$7*E$4*D130/E130</f>
        <v>5.87135645693456E-010</v>
      </c>
      <c r="E131" s="42" t="n">
        <f aca="false">+C131+D131</f>
        <v>20000</v>
      </c>
      <c r="F131" s="92" t="n">
        <f aca="false">+(D131/E131)*100</f>
        <v>2.93567822846728E-012</v>
      </c>
      <c r="G131" s="88" t="n">
        <f aca="false">+F131/F130</f>
        <v>0.8</v>
      </c>
      <c r="H131" s="53"/>
    </row>
    <row r="132" customFormat="false" ht="12.75" hidden="false" customHeight="false" outlineLevel="0" collapsed="false">
      <c r="B132" s="41" t="n">
        <f aca="false">B131+E$4</f>
        <v>1200</v>
      </c>
      <c r="C132" s="91" t="n">
        <f aca="false">C131+E$7*E$4-E$7*E$4*C131/E131-E$9*E$4</f>
        <v>19999.9999999995</v>
      </c>
      <c r="D132" s="42" t="n">
        <f aca="false">D131-E$7*E$4*D131/E131</f>
        <v>4.69708516554765E-010</v>
      </c>
      <c r="E132" s="42" t="n">
        <f aca="false">+C132+D132</f>
        <v>20000</v>
      </c>
      <c r="F132" s="92" t="n">
        <f aca="false">+(D132/E132)*100</f>
        <v>2.34854258277382E-012</v>
      </c>
      <c r="G132" s="88" t="n">
        <f aca="false">+F132/F131</f>
        <v>0.8</v>
      </c>
      <c r="H132" s="53"/>
    </row>
    <row r="133" customFormat="false" ht="12.75" hidden="false" customHeight="false" outlineLevel="0" collapsed="false">
      <c r="B133" s="41" t="n">
        <f aca="false">B132+E$4</f>
        <v>1210</v>
      </c>
      <c r="C133" s="91" t="n">
        <f aca="false">C132+E$7*E$4-E$7*E$4*C132/E132-E$9*E$4</f>
        <v>19999.9999999996</v>
      </c>
      <c r="D133" s="42" t="n">
        <f aca="false">D132-E$7*E$4*D132/E132</f>
        <v>3.75766813243812E-010</v>
      </c>
      <c r="E133" s="42" t="n">
        <f aca="false">+C133+D133</f>
        <v>20000</v>
      </c>
      <c r="F133" s="92" t="n">
        <f aca="false">+(D133/E133)*100</f>
        <v>1.87883406621906E-012</v>
      </c>
      <c r="G133" s="88" t="n">
        <f aca="false">+F133/F132</f>
        <v>0.8</v>
      </c>
      <c r="H133" s="53"/>
    </row>
    <row r="134" customFormat="false" ht="12.75" hidden="false" customHeight="false" outlineLevel="0" collapsed="false">
      <c r="B134" s="41" t="n">
        <f aca="false">B133+E$4</f>
        <v>1220</v>
      </c>
      <c r="C134" s="91" t="n">
        <f aca="false">C133+E$7*E$4-E$7*E$4*C133/E133-E$9*E$4</f>
        <v>19999.9999999997</v>
      </c>
      <c r="D134" s="42" t="n">
        <f aca="false">D133-E$7*E$4*D133/E133</f>
        <v>3.00613450595049E-010</v>
      </c>
      <c r="E134" s="42" t="n">
        <f aca="false">+C134+D134</f>
        <v>20000</v>
      </c>
      <c r="F134" s="92" t="n">
        <f aca="false">+(D134/E134)*100</f>
        <v>1.50306725297525E-012</v>
      </c>
      <c r="G134" s="88" t="n">
        <f aca="false">+F134/F133</f>
        <v>0.8</v>
      </c>
      <c r="H134" s="53"/>
    </row>
    <row r="135" customFormat="false" ht="12.75" hidden="false" customHeight="false" outlineLevel="0" collapsed="false">
      <c r="B135" s="41" t="n">
        <f aca="false">B134+E$4</f>
        <v>1230</v>
      </c>
      <c r="C135" s="91" t="n">
        <f aca="false">C134+E$7*E$4-E$7*E$4*C134/E134-E$9*E$4</f>
        <v>19999.9999999998</v>
      </c>
      <c r="D135" s="42" t="n">
        <f aca="false">D134-E$7*E$4*D134/E134</f>
        <v>2.40490760476039E-010</v>
      </c>
      <c r="E135" s="42" t="n">
        <f aca="false">+C135+D135</f>
        <v>20000</v>
      </c>
      <c r="F135" s="92" t="n">
        <f aca="false">+(D135/E135)*100</f>
        <v>1.2024538023802E-012</v>
      </c>
      <c r="G135" s="88" t="n">
        <f aca="false">+F135/F134</f>
        <v>0.8</v>
      </c>
      <c r="H135" s="53"/>
    </row>
    <row r="136" customFormat="false" ht="12.75" hidden="false" customHeight="false" outlineLevel="0" collapsed="false">
      <c r="B136" s="41" t="n">
        <f aca="false">B135+E$4</f>
        <v>1240</v>
      </c>
      <c r="C136" s="91" t="n">
        <f aca="false">C135+E$7*E$4-E$7*E$4*C135/E135-E$9*E$4</f>
        <v>19999.9999999998</v>
      </c>
      <c r="D136" s="42" t="n">
        <f aca="false">D135-E$7*E$4*D135/E135</f>
        <v>1.92392608380832E-010</v>
      </c>
      <c r="E136" s="42" t="n">
        <f aca="false">+C136+D136</f>
        <v>20000</v>
      </c>
      <c r="F136" s="92" t="n">
        <f aca="false">+(D136/E136)*100</f>
        <v>9.61963041904158E-013</v>
      </c>
      <c r="G136" s="88" t="n">
        <f aca="false">+F136/F135</f>
        <v>0.8</v>
      </c>
      <c r="H136" s="53"/>
    </row>
    <row r="137" customFormat="false" ht="12.75" hidden="false" customHeight="false" outlineLevel="0" collapsed="false">
      <c r="B137" s="41" t="n">
        <f aca="false">B136+E$4</f>
        <v>1250</v>
      </c>
      <c r="C137" s="91" t="n">
        <f aca="false">C136+E$7*E$4-E$7*E$4*C136/E136-E$9*E$4</f>
        <v>19999.9999999998</v>
      </c>
      <c r="D137" s="42" t="n">
        <f aca="false">D136-E$7*E$4*D136/E136</f>
        <v>1.53914086704665E-010</v>
      </c>
      <c r="E137" s="42" t="n">
        <f aca="false">+C137+D137</f>
        <v>20000</v>
      </c>
      <c r="F137" s="92" t="n">
        <f aca="false">+(D137/E137)*100</f>
        <v>7.69570433523326E-013</v>
      </c>
      <c r="G137" s="88" t="n">
        <f aca="false">+F137/F136</f>
        <v>0.8</v>
      </c>
      <c r="H137" s="53"/>
    </row>
    <row r="138" customFormat="false" ht="12.75" hidden="false" customHeight="false" outlineLevel="0" collapsed="false">
      <c r="B138" s="41" t="n">
        <f aca="false">B137+E$4</f>
        <v>1260</v>
      </c>
      <c r="C138" s="91" t="n">
        <f aca="false">C137+E$7*E$4-E$7*E$4*C137/E137-E$9*E$4</f>
        <v>19999.9999999999</v>
      </c>
      <c r="D138" s="42" t="n">
        <f aca="false">D137-E$7*E$4*D137/E137</f>
        <v>1.23131269363732E-010</v>
      </c>
      <c r="E138" s="42" t="n">
        <f aca="false">+C138+D138</f>
        <v>20000</v>
      </c>
      <c r="F138" s="92" t="n">
        <f aca="false">+(D138/E138)*100</f>
        <v>6.15656346818661E-013</v>
      </c>
      <c r="G138" s="88" t="n">
        <f aca="false">+F138/F137</f>
        <v>0.8</v>
      </c>
      <c r="H138" s="53"/>
    </row>
    <row r="139" customFormat="false" ht="12.75" hidden="false" customHeight="false" outlineLevel="0" collapsed="false">
      <c r="B139" s="41" t="n">
        <f aca="false">B138+E$4</f>
        <v>1270</v>
      </c>
      <c r="C139" s="91" t="n">
        <f aca="false">C138+E$7*E$4-E$7*E$4*C138/E138-E$9*E$4</f>
        <v>19999.9999999999</v>
      </c>
      <c r="D139" s="42" t="n">
        <f aca="false">D138-E$7*E$4*D138/E138</f>
        <v>9.85050154909858E-011</v>
      </c>
      <c r="E139" s="42" t="n">
        <f aca="false">+C139+D139</f>
        <v>20000</v>
      </c>
      <c r="F139" s="92" t="n">
        <f aca="false">+(D139/E139)*100</f>
        <v>4.92525077454929E-013</v>
      </c>
      <c r="G139" s="88" t="n">
        <f aca="false">+F139/F138</f>
        <v>0.8</v>
      </c>
      <c r="H139" s="53"/>
    </row>
    <row r="140" customFormat="false" ht="12.75" hidden="false" customHeight="false" outlineLevel="0" collapsed="false">
      <c r="B140" s="41" t="n">
        <f aca="false">B139+E$4</f>
        <v>1280</v>
      </c>
      <c r="C140" s="91" t="n">
        <f aca="false">C139+E$7*E$4-E$7*E$4*C139/E139-E$9*E$4</f>
        <v>19999.9999999999</v>
      </c>
      <c r="D140" s="42" t="n">
        <f aca="false">D139-E$7*E$4*D139/E139</f>
        <v>7.88040123927886E-011</v>
      </c>
      <c r="E140" s="42" t="n">
        <f aca="false">+C140+D140</f>
        <v>20000</v>
      </c>
      <c r="F140" s="92" t="n">
        <f aca="false">+(D140/E140)*100</f>
        <v>3.94020061963943E-013</v>
      </c>
      <c r="G140" s="88" t="n">
        <f aca="false">+F140/F139</f>
        <v>0.8</v>
      </c>
      <c r="H140" s="53"/>
    </row>
    <row r="141" customFormat="false" ht="12.75" hidden="false" customHeight="false" outlineLevel="0" collapsed="false">
      <c r="B141" s="41" t="n">
        <f aca="false">B140+E$4</f>
        <v>1290</v>
      </c>
      <c r="C141" s="91" t="n">
        <f aca="false">C140+E$7*E$4-E$7*E$4*C140/E140-E$9*E$4</f>
        <v>19999.9999999999</v>
      </c>
      <c r="D141" s="42" t="n">
        <f aca="false">D140-E$7*E$4*D140/E140</f>
        <v>6.30432099142309E-011</v>
      </c>
      <c r="E141" s="42" t="n">
        <f aca="false">+C141+D141</f>
        <v>20000</v>
      </c>
      <c r="F141" s="92" t="n">
        <f aca="false">+(D141/E141)*100</f>
        <v>3.15216049571155E-013</v>
      </c>
      <c r="G141" s="88" t="n">
        <f aca="false">+F141/F140</f>
        <v>0.8</v>
      </c>
      <c r="H141" s="53"/>
    </row>
    <row r="142" customFormat="false" ht="12.75" hidden="false" customHeight="false" outlineLevel="0" collapsed="false">
      <c r="B142" s="41" t="n">
        <f aca="false">B141+E$4</f>
        <v>1300</v>
      </c>
      <c r="C142" s="91" t="n">
        <f aca="false">C141+E$7*E$4-E$7*E$4*C141/E141-E$9*E$4</f>
        <v>20000</v>
      </c>
      <c r="D142" s="42" t="n">
        <f aca="false">D141-E$7*E$4*D141/E141</f>
        <v>5.04345679313847E-011</v>
      </c>
      <c r="E142" s="42" t="n">
        <f aca="false">+C142+D142</f>
        <v>20000</v>
      </c>
      <c r="F142" s="92" t="n">
        <f aca="false">+(D142/E142)*100</f>
        <v>2.52172839656924E-013</v>
      </c>
      <c r="G142" s="88" t="n">
        <f aca="false">+F142/F141</f>
        <v>0.8</v>
      </c>
      <c r="H142" s="53"/>
    </row>
    <row r="143" customFormat="false" ht="12.75" hidden="false" customHeight="false" outlineLevel="0" collapsed="false">
      <c r="B143" s="41" t="n">
        <f aca="false">B142+E$4</f>
        <v>1310</v>
      </c>
      <c r="C143" s="91" t="n">
        <f aca="false">C142+E$7*E$4-E$7*E$4*C142/E142-E$9*E$4</f>
        <v>20000</v>
      </c>
      <c r="D143" s="42" t="n">
        <f aca="false">D142-E$7*E$4*D142/E142</f>
        <v>4.03476543451078E-011</v>
      </c>
      <c r="E143" s="42" t="n">
        <f aca="false">+C143+D143</f>
        <v>20000</v>
      </c>
      <c r="F143" s="92" t="n">
        <f aca="false">+(D143/E143)*100</f>
        <v>2.01738271725539E-013</v>
      </c>
      <c r="G143" s="88" t="n">
        <f aca="false">+F143/F142</f>
        <v>0.8</v>
      </c>
      <c r="H143" s="53"/>
    </row>
    <row r="144" customFormat="false" ht="12.75" hidden="false" customHeight="false" outlineLevel="0" collapsed="false">
      <c r="B144" s="41" t="n">
        <f aca="false">B143+E$4</f>
        <v>1320</v>
      </c>
      <c r="C144" s="91" t="n">
        <f aca="false">C143+E$7*E$4-E$7*E$4*C143/E143-E$9*E$4</f>
        <v>20000</v>
      </c>
      <c r="D144" s="42" t="n">
        <f aca="false">D143-E$7*E$4*D143/E143</f>
        <v>3.22781234760862E-011</v>
      </c>
      <c r="E144" s="42" t="n">
        <f aca="false">+C144+D144</f>
        <v>20000</v>
      </c>
      <c r="F144" s="92" t="n">
        <f aca="false">+(D144/E144)*100</f>
        <v>1.61390617380431E-013</v>
      </c>
      <c r="G144" s="88" t="n">
        <f aca="false">+F144/F143</f>
        <v>0.8</v>
      </c>
      <c r="H144" s="53"/>
    </row>
    <row r="145" customFormat="false" ht="12.75" hidden="false" customHeight="false" outlineLevel="0" collapsed="false">
      <c r="B145" s="41" t="n">
        <f aca="false">B144+E$4</f>
        <v>1330</v>
      </c>
      <c r="C145" s="91" t="n">
        <f aca="false">C144+E$7*E$4-E$7*E$4*C144/E144-E$9*E$4</f>
        <v>20000</v>
      </c>
      <c r="D145" s="42" t="n">
        <f aca="false">D144-E$7*E$4*D144/E144</f>
        <v>2.5822498780869E-011</v>
      </c>
      <c r="E145" s="42" t="n">
        <f aca="false">+C145+D145</f>
        <v>20000</v>
      </c>
      <c r="F145" s="92" t="n">
        <f aca="false">+(D145/E145)*100</f>
        <v>1.29112493904345E-013</v>
      </c>
      <c r="G145" s="88" t="n">
        <f aca="false">+F145/F144</f>
        <v>0.8</v>
      </c>
      <c r="H145" s="53"/>
    </row>
    <row r="146" customFormat="false" ht="12.75" hidden="false" customHeight="false" outlineLevel="0" collapsed="false">
      <c r="B146" s="41" t="n">
        <f aca="false">B145+E$4</f>
        <v>1340</v>
      </c>
      <c r="C146" s="91" t="n">
        <f aca="false">C145+E$7*E$4-E$7*E$4*C145/E145-E$9*E$4</f>
        <v>20000</v>
      </c>
      <c r="D146" s="42" t="n">
        <f aca="false">D145-E$7*E$4*D145/E145</f>
        <v>2.06579990246952E-011</v>
      </c>
      <c r="E146" s="42" t="n">
        <f aca="false">+C146+D146</f>
        <v>20000</v>
      </c>
      <c r="F146" s="92" t="n">
        <f aca="false">+(D146/E146)*100</f>
        <v>1.03289995123476E-013</v>
      </c>
      <c r="G146" s="88" t="n">
        <f aca="false">+F146/F145</f>
        <v>0.8</v>
      </c>
      <c r="H146" s="53"/>
    </row>
    <row r="147" customFormat="false" ht="12.75" hidden="false" customHeight="false" outlineLevel="0" collapsed="false">
      <c r="B147" s="41" t="n">
        <f aca="false">B146+E$4</f>
        <v>1350</v>
      </c>
      <c r="C147" s="91" t="n">
        <f aca="false">C146+E$7*E$4-E$7*E$4*C146/E146-E$9*E$4</f>
        <v>20000</v>
      </c>
      <c r="D147" s="42" t="n">
        <f aca="false">D146-E$7*E$4*D146/E146</f>
        <v>1.65263992197561E-011</v>
      </c>
      <c r="E147" s="42" t="n">
        <f aca="false">+C147+D147</f>
        <v>20000</v>
      </c>
      <c r="F147" s="92" t="n">
        <f aca="false">+(D147/E147)*100</f>
        <v>8.26319960987807E-014</v>
      </c>
      <c r="G147" s="88" t="n">
        <f aca="false">+F147/F146</f>
        <v>0.8</v>
      </c>
      <c r="H147" s="53"/>
    </row>
    <row r="148" customFormat="false" ht="12.75" hidden="false" customHeight="false" outlineLevel="0" collapsed="false">
      <c r="B148" s="41" t="n">
        <f aca="false">B147+E$4</f>
        <v>1360</v>
      </c>
      <c r="C148" s="91" t="n">
        <f aca="false">C147+E$7*E$4-E$7*E$4*C147/E147-E$9*E$4</f>
        <v>20000</v>
      </c>
      <c r="D148" s="42" t="n">
        <f aca="false">D147-E$7*E$4*D147/E147</f>
        <v>1.32211193758049E-011</v>
      </c>
      <c r="E148" s="42" t="n">
        <f aca="false">+C148+D148</f>
        <v>20000</v>
      </c>
      <c r="F148" s="92" t="n">
        <f aca="false">+(D148/E148)*100</f>
        <v>6.61055968790246E-014</v>
      </c>
      <c r="G148" s="88" t="n">
        <f aca="false">+F148/F147</f>
        <v>0.8</v>
      </c>
      <c r="H148" s="53"/>
    </row>
    <row r="149" customFormat="false" ht="12.75" hidden="false" customHeight="false" outlineLevel="0" collapsed="false">
      <c r="B149" s="41" t="n">
        <f aca="false">B148+E$4</f>
        <v>1370</v>
      </c>
      <c r="C149" s="91" t="n">
        <f aca="false">C148+E$7*E$4-E$7*E$4*C148/E148-E$9*E$4</f>
        <v>20000</v>
      </c>
      <c r="D149" s="42" t="n">
        <f aca="false">D148-E$7*E$4*D148/E148</f>
        <v>1.05768955006439E-011</v>
      </c>
      <c r="E149" s="42" t="n">
        <f aca="false">+C149+D149</f>
        <v>20000</v>
      </c>
      <c r="F149" s="92" t="n">
        <f aca="false">+(D149/E149)*100</f>
        <v>5.28844775032197E-014</v>
      </c>
      <c r="G149" s="88" t="n">
        <f aca="false">+F149/F148</f>
        <v>0.8</v>
      </c>
      <c r="H149" s="53"/>
    </row>
    <row r="150" customFormat="false" ht="12.75" hidden="false" customHeight="false" outlineLevel="0" collapsed="false">
      <c r="B150" s="41" t="n">
        <f aca="false">B149+E$4</f>
        <v>1380</v>
      </c>
      <c r="C150" s="91" t="n">
        <f aca="false">C149+E$7*E$4-E$7*E$4*C149/E149-E$9*E$4</f>
        <v>20000</v>
      </c>
      <c r="D150" s="42" t="n">
        <f aca="false">D149-E$7*E$4*D149/E149</f>
        <v>8.46151640051515E-012</v>
      </c>
      <c r="E150" s="42" t="n">
        <f aca="false">+C150+D150</f>
        <v>20000</v>
      </c>
      <c r="F150" s="92" t="n">
        <f aca="false">+(D150/E150)*100</f>
        <v>4.23075820025757E-014</v>
      </c>
      <c r="G150" s="88" t="n">
        <f aca="false">+F150/F149</f>
        <v>0.8</v>
      </c>
      <c r="H150" s="53"/>
    </row>
    <row r="151" customFormat="false" ht="12.75" hidden="false" customHeight="false" outlineLevel="0" collapsed="false">
      <c r="B151" s="41" t="n">
        <f aca="false">B150+E$4</f>
        <v>1390</v>
      </c>
      <c r="C151" s="91" t="n">
        <f aca="false">C150+E$7*E$4-E$7*E$4*C150/E150-E$9*E$4</f>
        <v>20000</v>
      </c>
      <c r="D151" s="42" t="n">
        <f aca="false">D150-E$7*E$4*D150/E150</f>
        <v>6.76921312041212E-012</v>
      </c>
      <c r="E151" s="42" t="n">
        <f aca="false">+C151+D151</f>
        <v>20000</v>
      </c>
      <c r="F151" s="92" t="n">
        <f aca="false">+(D151/E151)*100</f>
        <v>3.38460656020606E-014</v>
      </c>
      <c r="G151" s="88" t="n">
        <f aca="false">+F151/F150</f>
        <v>0.8</v>
      </c>
      <c r="H151" s="53"/>
    </row>
    <row r="152" customFormat="false" ht="12.75" hidden="false" customHeight="false" outlineLevel="0" collapsed="false">
      <c r="B152" s="41" t="n">
        <f aca="false">B151+E$4</f>
        <v>1400</v>
      </c>
      <c r="C152" s="91" t="n">
        <f aca="false">C151+E$7*E$4-E$7*E$4*C151/E151-E$9*E$4</f>
        <v>20000</v>
      </c>
      <c r="D152" s="42" t="n">
        <f aca="false">D151-E$7*E$4*D151/E151</f>
        <v>5.41537049632969E-012</v>
      </c>
      <c r="E152" s="42" t="n">
        <f aca="false">+C152+D152</f>
        <v>20000</v>
      </c>
      <c r="F152" s="92" t="n">
        <f aca="false">+(D152/E152)*100</f>
        <v>2.70768524816485E-014</v>
      </c>
      <c r="G152" s="88" t="n">
        <f aca="false">+F152/F151</f>
        <v>0.8</v>
      </c>
      <c r="H152" s="53"/>
    </row>
    <row r="153" customFormat="false" ht="12.75" hidden="false" customHeight="false" outlineLevel="0" collapsed="false">
      <c r="B153" s="41" t="n">
        <f aca="false">B152+E$4</f>
        <v>1410</v>
      </c>
      <c r="C153" s="91" t="n">
        <f aca="false">C152+E$7*E$4-E$7*E$4*C152/E152-E$9*E$4</f>
        <v>20000</v>
      </c>
      <c r="D153" s="42" t="n">
        <f aca="false">D152-E$7*E$4*D152/E152</f>
        <v>4.33229639706376E-012</v>
      </c>
      <c r="E153" s="42" t="n">
        <f aca="false">+C153+D153</f>
        <v>20000</v>
      </c>
      <c r="F153" s="92" t="n">
        <f aca="false">+(D153/E153)*100</f>
        <v>2.16614819853188E-014</v>
      </c>
      <c r="G153" s="88" t="n">
        <f aca="false">+F153/F152</f>
        <v>0.8</v>
      </c>
      <c r="H153" s="53"/>
    </row>
    <row r="154" customFormat="false" ht="12.75" hidden="false" customHeight="false" outlineLevel="0" collapsed="false">
      <c r="B154" s="41" t="n">
        <f aca="false">B153+E$4</f>
        <v>1420</v>
      </c>
      <c r="C154" s="91" t="n">
        <f aca="false">C153+E$7*E$4-E$7*E$4*C153/E153-E$9*E$4</f>
        <v>20000</v>
      </c>
      <c r="D154" s="42" t="n">
        <f aca="false">D153-E$7*E$4*D153/E153</f>
        <v>3.465837117651E-012</v>
      </c>
      <c r="E154" s="42" t="n">
        <f aca="false">+C154+D154</f>
        <v>20000</v>
      </c>
      <c r="F154" s="92" t="n">
        <f aca="false">+(D154/E154)*100</f>
        <v>1.7329185588255E-014</v>
      </c>
      <c r="G154" s="88" t="n">
        <f aca="false">+F154/F153</f>
        <v>0.8</v>
      </c>
      <c r="H154" s="53"/>
    </row>
    <row r="155" customFormat="false" ht="12.75" hidden="false" customHeight="false" outlineLevel="0" collapsed="false">
      <c r="B155" s="41" t="n">
        <f aca="false">B154+E$4</f>
        <v>1430</v>
      </c>
      <c r="C155" s="91" t="n">
        <f aca="false">C154+E$7*E$4-E$7*E$4*C154/E154-E$9*E$4</f>
        <v>20000</v>
      </c>
      <c r="D155" s="42" t="n">
        <f aca="false">D154-E$7*E$4*D154/E154</f>
        <v>2.7726696941208E-012</v>
      </c>
      <c r="E155" s="42" t="n">
        <f aca="false">+C155+D155</f>
        <v>20000</v>
      </c>
      <c r="F155" s="92" t="n">
        <f aca="false">+(D155/E155)*100</f>
        <v>1.3863348470604E-014</v>
      </c>
      <c r="G155" s="88" t="n">
        <f aca="false">+F155/F154</f>
        <v>0.8</v>
      </c>
      <c r="H155" s="53"/>
    </row>
    <row r="156" customFormat="false" ht="12.75" hidden="false" customHeight="false" outlineLevel="0" collapsed="false">
      <c r="B156" s="41" t="n">
        <f aca="false">B155+E$4</f>
        <v>1440</v>
      </c>
      <c r="C156" s="91" t="n">
        <f aca="false">C155+E$7*E$4-E$7*E$4*C155/E155-E$9*E$4</f>
        <v>20000</v>
      </c>
      <c r="D156" s="42" t="n">
        <f aca="false">D155-E$7*E$4*D155/E155</f>
        <v>2.21813575529664E-012</v>
      </c>
      <c r="E156" s="42" t="n">
        <f aca="false">+C156+D156</f>
        <v>20000</v>
      </c>
      <c r="F156" s="92" t="n">
        <f aca="false">+(D156/E156)*100</f>
        <v>1.10906787764832E-014</v>
      </c>
      <c r="G156" s="88" t="n">
        <f aca="false">+F156/F155</f>
        <v>0.8</v>
      </c>
      <c r="H156" s="53"/>
    </row>
    <row r="157" customFormat="false" ht="12.75" hidden="false" customHeight="false" outlineLevel="0" collapsed="false">
      <c r="B157" s="41" t="n">
        <f aca="false">B156+E$4</f>
        <v>1450</v>
      </c>
      <c r="C157" s="91" t="n">
        <f aca="false">C156+E$7*E$4-E$7*E$4*C156/E156-E$9*E$4</f>
        <v>20000</v>
      </c>
      <c r="D157" s="42" t="n">
        <f aca="false">D156-E$7*E$4*D156/E156</f>
        <v>1.77450860423731E-012</v>
      </c>
      <c r="E157" s="42" t="n">
        <f aca="false">+C157+D157</f>
        <v>20000</v>
      </c>
      <c r="F157" s="92" t="n">
        <f aca="false">+(D157/E157)*100</f>
        <v>8.87254302118657E-015</v>
      </c>
      <c r="G157" s="88" t="n">
        <f aca="false">+F157/F156</f>
        <v>0.8</v>
      </c>
      <c r="H157" s="53"/>
    </row>
    <row r="158" customFormat="false" ht="12.75" hidden="false" customHeight="false" outlineLevel="0" collapsed="false">
      <c r="B158" s="41" t="n">
        <f aca="false">B157+E$4</f>
        <v>1460</v>
      </c>
      <c r="C158" s="91" t="n">
        <f aca="false">C157+E$7*E$4-E$7*E$4*C157/E157-E$9*E$4</f>
        <v>20000</v>
      </c>
      <c r="D158" s="42" t="n">
        <f aca="false">D157-E$7*E$4*D157/E157</f>
        <v>1.41960688338985E-012</v>
      </c>
      <c r="E158" s="42" t="n">
        <f aca="false">+C158+D158</f>
        <v>20000</v>
      </c>
      <c r="F158" s="92" t="n">
        <f aca="false">+(D158/E158)*100</f>
        <v>7.09803441694926E-015</v>
      </c>
      <c r="G158" s="88" t="n">
        <f aca="false">+F158/F157</f>
        <v>0.8</v>
      </c>
      <c r="H158" s="53"/>
    </row>
    <row r="159" customFormat="false" ht="12.75" hidden="false" customHeight="false" outlineLevel="0" collapsed="false">
      <c r="B159" s="41" t="n">
        <f aca="false">B158+E$4</f>
        <v>1470</v>
      </c>
      <c r="C159" s="91" t="n">
        <f aca="false">C158+E$7*E$4-E$7*E$4*C158/E158-E$9*E$4</f>
        <v>20000</v>
      </c>
      <c r="D159" s="42" t="n">
        <f aca="false">D158-E$7*E$4*D158/E158</f>
        <v>1.13568550671188E-012</v>
      </c>
      <c r="E159" s="42" t="n">
        <f aca="false">+C159+D159</f>
        <v>20000</v>
      </c>
      <c r="F159" s="92" t="n">
        <f aca="false">+(D159/E159)*100</f>
        <v>5.67842753355941E-015</v>
      </c>
      <c r="G159" s="88" t="n">
        <f aca="false">+F159/F158</f>
        <v>0.8</v>
      </c>
      <c r="H159" s="53"/>
    </row>
    <row r="160" customFormat="false" ht="12.75" hidden="false" customHeight="false" outlineLevel="0" collapsed="false">
      <c r="B160" s="41" t="n">
        <f aca="false">B159+E$4</f>
        <v>1480</v>
      </c>
      <c r="C160" s="91" t="n">
        <f aca="false">C159+E$7*E$4-E$7*E$4*C159/E159-E$9*E$4</f>
        <v>20000</v>
      </c>
      <c r="D160" s="42" t="n">
        <f aca="false">D159-E$7*E$4*D159/E159</f>
        <v>9.08548405369504E-013</v>
      </c>
      <c r="E160" s="42" t="n">
        <f aca="false">+C160+D160</f>
        <v>20000</v>
      </c>
      <c r="F160" s="92" t="n">
        <f aca="false">+(D160/E160)*100</f>
        <v>4.54274202684752E-015</v>
      </c>
      <c r="G160" s="88" t="n">
        <f aca="false">+F160/F159</f>
        <v>0.8</v>
      </c>
      <c r="H160" s="53"/>
    </row>
    <row r="161" customFormat="false" ht="12.75" hidden="false" customHeight="false" outlineLevel="0" collapsed="false">
      <c r="B161" s="41" t="n">
        <f aca="false">B160+E$4</f>
        <v>1490</v>
      </c>
      <c r="C161" s="91" t="n">
        <f aca="false">C160+E$7*E$4-E$7*E$4*C160/E160-E$9*E$4</f>
        <v>20000</v>
      </c>
      <c r="D161" s="42" t="n">
        <f aca="false">D160-E$7*E$4*D160/E160</f>
        <v>7.26838724295603E-013</v>
      </c>
      <c r="E161" s="42" t="n">
        <f aca="false">+C161+D161</f>
        <v>20000</v>
      </c>
      <c r="F161" s="92" t="n">
        <f aca="false">+(D161/E161)*100</f>
        <v>3.63419362147802E-015</v>
      </c>
      <c r="G161" s="88" t="n">
        <f aca="false">+F161/F160</f>
        <v>0.8</v>
      </c>
      <c r="H161" s="53"/>
    </row>
    <row r="162" customFormat="false" ht="12.75" hidden="false" customHeight="false" outlineLevel="0" collapsed="false">
      <c r="B162" s="41" t="n">
        <f aca="false">B161+E$4</f>
        <v>1500</v>
      </c>
      <c r="C162" s="91" t="n">
        <f aca="false">C161+E$7*E$4-E$7*E$4*C161/E161-E$9*E$4</f>
        <v>20000</v>
      </c>
      <c r="D162" s="42" t="n">
        <f aca="false">D161-E$7*E$4*D161/E161</f>
        <v>5.81470979436483E-013</v>
      </c>
      <c r="E162" s="42" t="n">
        <f aca="false">+C162+D162</f>
        <v>20000</v>
      </c>
      <c r="F162" s="92" t="n">
        <f aca="false">+(D162/E162)*100</f>
        <v>2.90735489718241E-015</v>
      </c>
      <c r="G162" s="88" t="n">
        <f aca="false">+F162/F161</f>
        <v>0.8</v>
      </c>
      <c r="H162" s="53"/>
    </row>
    <row r="163" customFormat="false" ht="12.75" hidden="false" customHeight="false" outlineLevel="0" collapsed="false">
      <c r="B163" s="41" t="n">
        <f aca="false">B162+E$4</f>
        <v>1510</v>
      </c>
      <c r="C163" s="91" t="n">
        <f aca="false">C162+E$7*E$4-E$7*E$4*C162/E162-E$9*E$4</f>
        <v>20000</v>
      </c>
      <c r="D163" s="42" t="n">
        <f aca="false">D162-E$7*E$4*D162/E162</f>
        <v>4.65176783549186E-013</v>
      </c>
      <c r="E163" s="42" t="n">
        <f aca="false">+C163+D163</f>
        <v>20000</v>
      </c>
      <c r="F163" s="92" t="n">
        <f aca="false">+(D163/E163)*100</f>
        <v>2.32588391774593E-015</v>
      </c>
      <c r="G163" s="88" t="n">
        <f aca="false">+F163/F162</f>
        <v>0.8</v>
      </c>
      <c r="H163" s="53"/>
    </row>
    <row r="164" customFormat="false" ht="12.75" hidden="false" customHeight="false" outlineLevel="0" collapsed="false">
      <c r="B164" s="41" t="n">
        <f aca="false">B163+E$4</f>
        <v>1520</v>
      </c>
      <c r="C164" s="91" t="n">
        <f aca="false">C163+E$7*E$4-E$7*E$4*C163/E163-E$9*E$4</f>
        <v>20000</v>
      </c>
      <c r="D164" s="42" t="n">
        <f aca="false">D163-E$7*E$4*D163/E163</f>
        <v>3.72141426839349E-013</v>
      </c>
      <c r="E164" s="42" t="n">
        <f aca="false">+C164+D164</f>
        <v>20000</v>
      </c>
      <c r="F164" s="92" t="n">
        <f aca="false">+(D164/E164)*100</f>
        <v>1.86070713419675E-015</v>
      </c>
      <c r="G164" s="88" t="n">
        <f aca="false">+F164/F163</f>
        <v>0.8</v>
      </c>
      <c r="H164" s="53"/>
    </row>
    <row r="165" customFormat="false" ht="12.75" hidden="false" customHeight="false" outlineLevel="0" collapsed="false">
      <c r="B165" s="41" t="n">
        <f aca="false">B164+E$4</f>
        <v>1530</v>
      </c>
      <c r="C165" s="91" t="n">
        <f aca="false">C164+E$7*E$4-E$7*E$4*C164/E164-E$9*E$4</f>
        <v>20000</v>
      </c>
      <c r="D165" s="42" t="n">
        <f aca="false">D164-E$7*E$4*D164/E164</f>
        <v>2.97713141471479E-013</v>
      </c>
      <c r="E165" s="42" t="n">
        <f aca="false">+C165+D165</f>
        <v>20000</v>
      </c>
      <c r="F165" s="92" t="n">
        <f aca="false">+(D165/E165)*100</f>
        <v>1.4885657073574E-015</v>
      </c>
      <c r="G165" s="88" t="n">
        <f aca="false">+F165/F164</f>
        <v>0.8</v>
      </c>
      <c r="H165" s="53"/>
    </row>
    <row r="166" customFormat="false" ht="12.75" hidden="false" customHeight="false" outlineLevel="0" collapsed="false">
      <c r="B166" s="41" t="n">
        <f aca="false">B165+E$4</f>
        <v>1540</v>
      </c>
      <c r="C166" s="91" t="n">
        <f aca="false">C165+E$7*E$4-E$7*E$4*C165/E165-E$9*E$4</f>
        <v>20000</v>
      </c>
      <c r="D166" s="42" t="n">
        <f aca="false">D165-E$7*E$4*D165/E165</f>
        <v>2.38170513177183E-013</v>
      </c>
      <c r="E166" s="42" t="n">
        <f aca="false">+C166+D166</f>
        <v>20000</v>
      </c>
      <c r="F166" s="92" t="n">
        <f aca="false">+(D166/E166)*100</f>
        <v>1.19085256588592E-015</v>
      </c>
      <c r="G166" s="88" t="n">
        <f aca="false">+F166/F165</f>
        <v>0.8</v>
      </c>
      <c r="H166" s="53"/>
    </row>
    <row r="167" customFormat="false" ht="12.75" hidden="false" customHeight="false" outlineLevel="0" collapsed="false">
      <c r="B167" s="41" t="n">
        <f aca="false">B166+E$4</f>
        <v>1550</v>
      </c>
      <c r="C167" s="91" t="n">
        <f aca="false">C166+E$7*E$4-E$7*E$4*C166/E166-E$9*E$4</f>
        <v>20000</v>
      </c>
      <c r="D167" s="42" t="n">
        <f aca="false">D166-E$7*E$4*D166/E166</f>
        <v>1.90536410541747E-013</v>
      </c>
      <c r="E167" s="42" t="n">
        <f aca="false">+C167+D167</f>
        <v>20000</v>
      </c>
      <c r="F167" s="92" t="n">
        <f aca="false">+(D167/E167)*100</f>
        <v>9.52682052708733E-016</v>
      </c>
      <c r="G167" s="88" t="n">
        <f aca="false">+F167/F166</f>
        <v>0.8</v>
      </c>
      <c r="H167" s="53"/>
    </row>
    <row r="168" customFormat="false" ht="12.75" hidden="false" customHeight="false" outlineLevel="0" collapsed="false">
      <c r="B168" s="41" t="n">
        <f aca="false">B167+E$4</f>
        <v>1560</v>
      </c>
      <c r="C168" s="91" t="n">
        <f aca="false">C167+E$7*E$4-E$7*E$4*C167/E167-E$9*E$4</f>
        <v>20000</v>
      </c>
      <c r="D168" s="42" t="n">
        <f aca="false">D167-E$7*E$4*D167/E167</f>
        <v>1.52429128433397E-013</v>
      </c>
      <c r="E168" s="42" t="n">
        <f aca="false">+C168+D168</f>
        <v>20000</v>
      </c>
      <c r="F168" s="92" t="n">
        <f aca="false">+(D168/E168)*100</f>
        <v>7.62145642166987E-016</v>
      </c>
      <c r="G168" s="88" t="n">
        <f aca="false">+F168/F167</f>
        <v>0.8</v>
      </c>
      <c r="H168" s="53"/>
    </row>
    <row r="169" customFormat="false" ht="12.75" hidden="false" customHeight="false" outlineLevel="0" collapsed="false">
      <c r="B169" s="41" t="n">
        <f aca="false">B168+E$4</f>
        <v>1570</v>
      </c>
      <c r="C169" s="91" t="n">
        <f aca="false">C168+E$7*E$4-E$7*E$4*C168/E168-E$9*E$4</f>
        <v>20000</v>
      </c>
      <c r="D169" s="42" t="n">
        <f aca="false">D168-E$7*E$4*D168/E168</f>
        <v>1.21943302746718E-013</v>
      </c>
      <c r="E169" s="42" t="n">
        <f aca="false">+C169+D169</f>
        <v>20000</v>
      </c>
      <c r="F169" s="92" t="n">
        <f aca="false">+(D169/E169)*100</f>
        <v>6.09716513733589E-016</v>
      </c>
      <c r="G169" s="88" t="n">
        <f aca="false">+F169/F168</f>
        <v>0.8</v>
      </c>
      <c r="H169" s="53"/>
    </row>
    <row r="170" customFormat="false" ht="12.75" hidden="false" customHeight="false" outlineLevel="0" collapsed="false">
      <c r="B170" s="41" t="n">
        <f aca="false">B169+E$4</f>
        <v>1580</v>
      </c>
      <c r="C170" s="91" t="n">
        <f aca="false">C169+E$7*E$4-E$7*E$4*C169/E169-E$9*E$4</f>
        <v>20000</v>
      </c>
      <c r="D170" s="42" t="n">
        <f aca="false">D169-E$7*E$4*D169/E169</f>
        <v>9.75546421973742E-014</v>
      </c>
      <c r="E170" s="42" t="n">
        <f aca="false">+C170+D170</f>
        <v>20000</v>
      </c>
      <c r="F170" s="92" t="n">
        <f aca="false">+(D170/E170)*100</f>
        <v>4.87773210986871E-016</v>
      </c>
      <c r="G170" s="88" t="n">
        <f aca="false">+F170/F169</f>
        <v>0.8</v>
      </c>
      <c r="H170" s="53"/>
    </row>
    <row r="171" customFormat="false" ht="12.75" hidden="false" customHeight="false" outlineLevel="0" collapsed="false">
      <c r="B171" s="41" t="n">
        <f aca="false">B170+E$4</f>
        <v>1590</v>
      </c>
      <c r="C171" s="91" t="n">
        <f aca="false">C170+E$7*E$4-E$7*E$4*C170/E170-E$9*E$4</f>
        <v>20000</v>
      </c>
      <c r="D171" s="42" t="n">
        <f aca="false">D170-E$7*E$4*D170/E170</f>
        <v>7.80437137578994E-014</v>
      </c>
      <c r="E171" s="42" t="n">
        <f aca="false">+C171+D171</f>
        <v>20000</v>
      </c>
      <c r="F171" s="92" t="n">
        <f aca="false">+(D171/E171)*100</f>
        <v>3.90218568789497E-016</v>
      </c>
      <c r="G171" s="88" t="n">
        <f aca="false">+F171/F170</f>
        <v>0.8</v>
      </c>
      <c r="H171" s="53"/>
    </row>
    <row r="172" customFormat="false" ht="12.75" hidden="false" customHeight="false" outlineLevel="0" collapsed="false">
      <c r="B172" s="41" t="n">
        <f aca="false">B171+E$4</f>
        <v>1600</v>
      </c>
      <c r="C172" s="91" t="n">
        <f aca="false">C171+E$7*E$4-E$7*E$4*C171/E171-E$9*E$4</f>
        <v>20000</v>
      </c>
      <c r="D172" s="42" t="n">
        <f aca="false">D171-E$7*E$4*D171/E171</f>
        <v>6.24349710063195E-014</v>
      </c>
      <c r="E172" s="42" t="n">
        <f aca="false">+C172+D172</f>
        <v>20000</v>
      </c>
      <c r="F172" s="92" t="n">
        <f aca="false">+(D172/E172)*100</f>
        <v>3.12174855031598E-016</v>
      </c>
      <c r="G172" s="88" t="n">
        <f aca="false">+F172/F171</f>
        <v>0.8</v>
      </c>
    </row>
    <row r="173" customFormat="false" ht="12.75" hidden="false" customHeight="false" outlineLevel="0" collapsed="false">
      <c r="B173" s="41" t="n">
        <f aca="false">B172+E$4</f>
        <v>1610</v>
      </c>
      <c r="C173" s="91" t="n">
        <f aca="false">C172+E$7*E$4-E$7*E$4*C172/E172-E$9*E$4</f>
        <v>20000</v>
      </c>
      <c r="D173" s="42" t="n">
        <f aca="false">D172-E$7*E$4*D172/E172</f>
        <v>4.99479768050556E-014</v>
      </c>
      <c r="E173" s="42" t="n">
        <f aca="false">+C173+D173</f>
        <v>20000</v>
      </c>
      <c r="F173" s="92" t="n">
        <f aca="false">+(D173/E173)*100</f>
        <v>2.49739884025278E-016</v>
      </c>
      <c r="G173" s="88" t="n">
        <f aca="false">+F173/F172</f>
        <v>0.8</v>
      </c>
    </row>
    <row r="174" customFormat="false" ht="12.75" hidden="false" customHeight="false" outlineLevel="0" collapsed="false">
      <c r="B174" s="41" t="n">
        <f aca="false">B173+E$4</f>
        <v>1620</v>
      </c>
      <c r="C174" s="91" t="n">
        <f aca="false">C173+E$7*E$4-E$7*E$4*C173/E173-E$9*E$4</f>
        <v>20000</v>
      </c>
      <c r="D174" s="42" t="n">
        <f aca="false">D173-E$7*E$4*D173/E173</f>
        <v>3.99583814440445E-014</v>
      </c>
      <c r="E174" s="42" t="n">
        <f aca="false">+C174+D174</f>
        <v>20000</v>
      </c>
      <c r="F174" s="92" t="n">
        <f aca="false">+(D174/E174)*100</f>
        <v>1.99791907220222E-016</v>
      </c>
      <c r="G174" s="88" t="n">
        <f aca="false">+F174/F173</f>
        <v>0.8</v>
      </c>
    </row>
    <row r="175" customFormat="false" ht="12.75" hidden="false" customHeight="false" outlineLevel="0" collapsed="false">
      <c r="B175" s="41" t="n">
        <f aca="false">B174+E$4</f>
        <v>1630</v>
      </c>
      <c r="C175" s="91" t="n">
        <f aca="false">C174+E$7*E$4-E$7*E$4*C174/E174-E$9*E$4</f>
        <v>20000</v>
      </c>
      <c r="D175" s="42" t="n">
        <f aca="false">D174-E$7*E$4*D174/E174</f>
        <v>3.19667051552356E-014</v>
      </c>
      <c r="E175" s="42" t="n">
        <f aca="false">+C175+D175</f>
        <v>20000</v>
      </c>
      <c r="F175" s="92" t="n">
        <f aca="false">+(D175/E175)*100</f>
        <v>1.59833525776178E-016</v>
      </c>
      <c r="G175" s="88" t="n">
        <f aca="false">+F175/F174</f>
        <v>0.8</v>
      </c>
    </row>
    <row r="176" customFormat="false" ht="12.75" hidden="false" customHeight="false" outlineLevel="0" collapsed="false">
      <c r="B176" s="41" t="n">
        <f aca="false">B175+E$4</f>
        <v>1640</v>
      </c>
      <c r="C176" s="91" t="n">
        <f aca="false">C175+E$7*E$4-E$7*E$4*C175/E175-E$9*E$4</f>
        <v>20000</v>
      </c>
      <c r="D176" s="42" t="n">
        <f aca="false">D175-E$7*E$4*D175/E175</f>
        <v>2.55733641241885E-014</v>
      </c>
      <c r="E176" s="42" t="n">
        <f aca="false">+C176+D176</f>
        <v>20000</v>
      </c>
      <c r="F176" s="92" t="n">
        <f aca="false">+(D176/E176)*100</f>
        <v>1.27866820620942E-016</v>
      </c>
      <c r="G176" s="88" t="n">
        <f aca="false">+F176/F175</f>
        <v>0.8</v>
      </c>
    </row>
    <row r="177" customFormat="false" ht="12.75" hidden="false" customHeight="false" outlineLevel="0" collapsed="false">
      <c r="B177" s="41" t="n">
        <f aca="false">B176+E$4</f>
        <v>1650</v>
      </c>
      <c r="C177" s="91" t="n">
        <f aca="false">C176+E$7*E$4-E$7*E$4*C176/E176-E$9*E$4</f>
        <v>20000</v>
      </c>
      <c r="D177" s="42" t="n">
        <f aca="false">D176-E$7*E$4*D176/E176</f>
        <v>2.04586912993508E-014</v>
      </c>
      <c r="E177" s="42" t="n">
        <f aca="false">+C177+D177</f>
        <v>20000</v>
      </c>
      <c r="F177" s="92" t="n">
        <f aca="false">+(D177/E177)*100</f>
        <v>1.02293456496754E-016</v>
      </c>
      <c r="G177" s="88" t="n">
        <f aca="false">+F177/F176</f>
        <v>0.8</v>
      </c>
    </row>
    <row r="178" customFormat="false" ht="12.75" hidden="false" customHeight="false" outlineLevel="0" collapsed="false">
      <c r="B178" s="41" t="n">
        <f aca="false">B177+E$4</f>
        <v>1660</v>
      </c>
      <c r="C178" s="91" t="n">
        <f aca="false">C177+E$7*E$4-E$7*E$4*C177/E177-E$9*E$4</f>
        <v>20000</v>
      </c>
      <c r="D178" s="42" t="n">
        <f aca="false">D177-E$7*E$4*D177/E177</f>
        <v>1.63669530394806E-014</v>
      </c>
      <c r="E178" s="42" t="n">
        <f aca="false">+C178+D178</f>
        <v>20000</v>
      </c>
      <c r="F178" s="92" t="n">
        <f aca="false">+(D178/E178)*100</f>
        <v>8.18347651974031E-017</v>
      </c>
      <c r="G178" s="88" t="n">
        <f aca="false">+F178/F177</f>
        <v>0.8</v>
      </c>
    </row>
    <row r="179" customFormat="false" ht="12.75" hidden="false" customHeight="false" outlineLevel="0" collapsed="false">
      <c r="B179" s="41" t="n">
        <f aca="false">B178+E$4</f>
        <v>1670</v>
      </c>
      <c r="C179" s="91" t="n">
        <f aca="false">C178+E$7*E$4-E$7*E$4*C178/E178-E$9*E$4</f>
        <v>20000</v>
      </c>
      <c r="D179" s="42" t="n">
        <f aca="false">D178-E$7*E$4*D178/E178</f>
        <v>1.30935624315845E-014</v>
      </c>
      <c r="E179" s="42" t="n">
        <f aca="false">+C179+D179</f>
        <v>20000</v>
      </c>
      <c r="F179" s="92" t="n">
        <f aca="false">+(D179/E179)*100</f>
        <v>6.54678121579225E-017</v>
      </c>
      <c r="G179" s="88" t="n">
        <f aca="false">+F179/F178</f>
        <v>0.8</v>
      </c>
    </row>
    <row r="180" customFormat="false" ht="12.75" hidden="false" customHeight="false" outlineLevel="0" collapsed="false">
      <c r="B180" s="41" t="n">
        <f aca="false">B179+E$4</f>
        <v>1680</v>
      </c>
      <c r="C180" s="91" t="n">
        <f aca="false">C179+E$7*E$4-E$7*E$4*C179/E179-E$9*E$4</f>
        <v>20000</v>
      </c>
      <c r="D180" s="42" t="n">
        <f aca="false">D179-E$7*E$4*D179/E179</f>
        <v>1.04748499452676E-014</v>
      </c>
      <c r="E180" s="42" t="n">
        <f aca="false">+C180+D180</f>
        <v>20000</v>
      </c>
      <c r="F180" s="92" t="n">
        <f aca="false">+(D180/E180)*100</f>
        <v>5.2374249726338E-017</v>
      </c>
      <c r="G180" s="88" t="n">
        <f aca="false">+F180/F179</f>
        <v>0.8</v>
      </c>
    </row>
    <row r="181" customFormat="false" ht="12.75" hidden="false" customHeight="false" outlineLevel="0" collapsed="false">
      <c r="B181" s="41" t="n">
        <f aca="false">B180+E$4</f>
        <v>1690</v>
      </c>
      <c r="C181" s="91" t="n">
        <f aca="false">C180+E$7*E$4-E$7*E$4*C180/E180-E$9*E$4</f>
        <v>20000</v>
      </c>
      <c r="D181" s="42" t="n">
        <f aca="false">D180-E$7*E$4*D180/E180</f>
        <v>8.37987995621407E-015</v>
      </c>
      <c r="E181" s="42" t="n">
        <f aca="false">+C181+D181</f>
        <v>20000</v>
      </c>
      <c r="F181" s="92" t="n">
        <f aca="false">+(D181/E181)*100</f>
        <v>4.18993997810704E-017</v>
      </c>
      <c r="G181" s="88" t="n">
        <f aca="false">+F181/F180</f>
        <v>0.8</v>
      </c>
    </row>
    <row r="182" customFormat="false" ht="12.75" hidden="false" customHeight="false" outlineLevel="0" collapsed="false">
      <c r="B182" s="41" t="n">
        <f aca="false">B181+E$4</f>
        <v>1700</v>
      </c>
      <c r="C182" s="91" t="n">
        <f aca="false">C181+E$7*E$4-E$7*E$4*C181/E181-E$9*E$4</f>
        <v>20000</v>
      </c>
      <c r="D182" s="42" t="n">
        <f aca="false">D181-E$7*E$4*D181/E181</f>
        <v>6.70390396497126E-015</v>
      </c>
      <c r="E182" s="42" t="n">
        <f aca="false">+C182+D182</f>
        <v>20000</v>
      </c>
      <c r="F182" s="92" t="n">
        <f aca="false">+(D182/E182)*100</f>
        <v>3.35195198248563E-017</v>
      </c>
      <c r="G182" s="88" t="n">
        <f aca="false">+F182/F181</f>
        <v>0.8</v>
      </c>
    </row>
    <row r="183" customFormat="false" ht="12.75" hidden="false" customHeight="false" outlineLevel="0" collapsed="false">
      <c r="B183" s="41" t="n">
        <f aca="false">B182+E$4</f>
        <v>1710</v>
      </c>
      <c r="C183" s="91" t="n">
        <f aca="false">C182+E$7*E$4-E$7*E$4*C182/E182-E$9*E$4</f>
        <v>20000</v>
      </c>
      <c r="D183" s="42" t="n">
        <f aca="false">D182-E$7*E$4*D182/E182</f>
        <v>5.36312317197701E-015</v>
      </c>
      <c r="E183" s="42" t="n">
        <f aca="false">+C183+D183</f>
        <v>20000</v>
      </c>
      <c r="F183" s="92" t="n">
        <f aca="false">+(D183/E183)*100</f>
        <v>2.6815615859885E-017</v>
      </c>
      <c r="G183" s="88" t="n">
        <f aca="false">+F183/F182</f>
        <v>0.8</v>
      </c>
    </row>
    <row r="184" customFormat="false" ht="12.75" hidden="false" customHeight="false" outlineLevel="0" collapsed="false">
      <c r="B184" s="41" t="n">
        <f aca="false">B183+E$4</f>
        <v>1720</v>
      </c>
      <c r="C184" s="91" t="n">
        <f aca="false">C183+E$7*E$4-E$7*E$4*C183/E183-E$9*E$4</f>
        <v>20000</v>
      </c>
      <c r="D184" s="42" t="n">
        <f aca="false">D183-E$7*E$4*D183/E183</f>
        <v>4.2904985375816E-015</v>
      </c>
      <c r="E184" s="42" t="n">
        <f aca="false">+C184+D184</f>
        <v>20000</v>
      </c>
      <c r="F184" s="92" t="n">
        <f aca="false">+(D184/E184)*100</f>
        <v>2.1452492687908E-017</v>
      </c>
      <c r="G184" s="88" t="n">
        <f aca="false">+F184/F183</f>
        <v>0.8</v>
      </c>
    </row>
    <row r="185" customFormat="false" ht="12.75" hidden="false" customHeight="false" outlineLevel="0" collapsed="false">
      <c r="B185" s="41" t="n">
        <f aca="false">B184+E$4</f>
        <v>1730</v>
      </c>
      <c r="C185" s="91" t="n">
        <f aca="false">C184+E$7*E$4-E$7*E$4*C184/E184-E$9*E$4</f>
        <v>20000</v>
      </c>
      <c r="D185" s="42" t="n">
        <f aca="false">D184-E$7*E$4*D184/E184</f>
        <v>3.43239883006528E-015</v>
      </c>
      <c r="E185" s="42" t="n">
        <f aca="false">+C185+D185</f>
        <v>20000</v>
      </c>
      <c r="F185" s="92" t="n">
        <f aca="false">+(D185/E185)*100</f>
        <v>1.71619941503264E-017</v>
      </c>
      <c r="G185" s="88" t="n">
        <f aca="false">+F185/F184</f>
        <v>0.8</v>
      </c>
    </row>
    <row r="186" customFormat="false" ht="12.75" hidden="false" customHeight="false" outlineLevel="0" collapsed="false">
      <c r="B186" s="41" t="n">
        <f aca="false">B185+E$4</f>
        <v>1740</v>
      </c>
      <c r="C186" s="91" t="n">
        <f aca="false">C185+E$7*E$4-E$7*E$4*C185/E185-E$9*E$4</f>
        <v>20000</v>
      </c>
      <c r="D186" s="42" t="n">
        <f aca="false">D185-E$7*E$4*D185/E185</f>
        <v>2.74591906405223E-015</v>
      </c>
      <c r="E186" s="42" t="n">
        <f aca="false">+C186+D186</f>
        <v>20000</v>
      </c>
      <c r="F186" s="92" t="n">
        <f aca="false">+(D186/E186)*100</f>
        <v>1.37295953202611E-017</v>
      </c>
      <c r="G186" s="88" t="n">
        <f aca="false">+F186/F185</f>
        <v>0.8</v>
      </c>
    </row>
    <row r="187" customFormat="false" ht="12.75" hidden="false" customHeight="false" outlineLevel="0" collapsed="false">
      <c r="B187" s="41" t="n">
        <f aca="false">B186+E$4</f>
        <v>1750</v>
      </c>
      <c r="C187" s="91" t="n">
        <f aca="false">C186+E$7*E$4-E$7*E$4*C186/E186-E$9*E$4</f>
        <v>20000</v>
      </c>
      <c r="D187" s="42" t="n">
        <f aca="false">D186-E$7*E$4*D186/E186</f>
        <v>2.19673525124178E-015</v>
      </c>
      <c r="E187" s="42" t="n">
        <f aca="false">+C187+D187</f>
        <v>20000</v>
      </c>
      <c r="F187" s="92" t="n">
        <f aca="false">+(D187/E187)*100</f>
        <v>1.09836762562089E-017</v>
      </c>
      <c r="G187" s="88" t="n">
        <f aca="false">+F187/F186</f>
        <v>0.8</v>
      </c>
    </row>
    <row r="188" customFormat="false" ht="12.75" hidden="false" customHeight="false" outlineLevel="0" collapsed="false">
      <c r="B188" s="41" t="n">
        <f aca="false">B187+E$4</f>
        <v>1760</v>
      </c>
      <c r="C188" s="91" t="n">
        <f aca="false">C187+E$7*E$4-E$7*E$4*C187/E187-E$9*E$4</f>
        <v>20000</v>
      </c>
      <c r="D188" s="42" t="n">
        <f aca="false">D187-E$7*E$4*D187/E187</f>
        <v>1.75738820099342E-015</v>
      </c>
      <c r="E188" s="42" t="n">
        <f aca="false">+C188+D188</f>
        <v>20000</v>
      </c>
      <c r="F188" s="92" t="n">
        <f aca="false">+(D188/E188)*100</f>
        <v>8.78694100496713E-018</v>
      </c>
      <c r="G188" s="88" t="n">
        <f aca="false">+F188/F187</f>
        <v>0.8</v>
      </c>
    </row>
    <row r="189" customFormat="false" ht="12.75" hidden="false" customHeight="false" outlineLevel="0" collapsed="false">
      <c r="B189" s="41" t="n">
        <f aca="false">B188+E$4</f>
        <v>1770</v>
      </c>
      <c r="C189" s="91" t="n">
        <f aca="false">C188+E$7*E$4-E$7*E$4*C188/E188-E$9*E$4</f>
        <v>20000</v>
      </c>
      <c r="D189" s="42" t="n">
        <f aca="false">D188-E$7*E$4*D188/E188</f>
        <v>1.40591056079474E-015</v>
      </c>
      <c r="E189" s="42" t="n">
        <f aca="false">+C189+D189</f>
        <v>20000</v>
      </c>
      <c r="F189" s="92" t="n">
        <f aca="false">+(D189/E189)*100</f>
        <v>7.0295528039737E-018</v>
      </c>
      <c r="G189" s="88" t="n">
        <f aca="false">+F189/F188</f>
        <v>0.8</v>
      </c>
    </row>
    <row r="190" customFormat="false" ht="12.75" hidden="false" customHeight="false" outlineLevel="0" collapsed="false">
      <c r="B190" s="41" t="n">
        <f aca="false">B189+E$4</f>
        <v>1780</v>
      </c>
      <c r="C190" s="91" t="n">
        <f aca="false">C189+E$7*E$4-E$7*E$4*C189/E189-E$9*E$4</f>
        <v>20000</v>
      </c>
      <c r="D190" s="42" t="n">
        <f aca="false">D189-E$7*E$4*D189/E189</f>
        <v>1.12472844863579E-015</v>
      </c>
      <c r="E190" s="42" t="n">
        <f aca="false">+C190+D190</f>
        <v>20000</v>
      </c>
      <c r="F190" s="92" t="n">
        <f aca="false">+(D190/E190)*100</f>
        <v>5.62364224317896E-018</v>
      </c>
      <c r="G190" s="88" t="n">
        <f aca="false">+F190/F189</f>
        <v>0.8</v>
      </c>
    </row>
    <row r="191" customFormat="false" ht="12.75" hidden="false" customHeight="false" outlineLevel="0" collapsed="false">
      <c r="B191" s="41" t="n">
        <f aca="false">B190+E$4</f>
        <v>1790</v>
      </c>
      <c r="C191" s="91" t="n">
        <f aca="false">C190+E$7*E$4-E$7*E$4*C190/E190-E$9*E$4</f>
        <v>20000</v>
      </c>
      <c r="D191" s="42" t="n">
        <f aca="false">D190-E$7*E$4*D190/E190</f>
        <v>8.99782758908633E-016</v>
      </c>
      <c r="E191" s="42" t="n">
        <f aca="false">+C191+D191</f>
        <v>20000</v>
      </c>
      <c r="F191" s="92" t="n">
        <f aca="false">+(D191/E191)*100</f>
        <v>4.49891379454317E-018</v>
      </c>
      <c r="G191" s="88" t="n">
        <f aca="false">+F191/F190</f>
        <v>0.8</v>
      </c>
    </row>
    <row r="192" customFormat="false" ht="12.75" hidden="false" customHeight="false" outlineLevel="0" collapsed="false">
      <c r="B192" s="41" t="n">
        <f aca="false">B191+E$4</f>
        <v>1800</v>
      </c>
      <c r="C192" s="91" t="n">
        <f aca="false">C191+E$7*E$4-E$7*E$4*C191/E191-E$9*E$4</f>
        <v>20000</v>
      </c>
      <c r="D192" s="42" t="n">
        <f aca="false">D191-E$7*E$4*D191/E191</f>
        <v>7.19826207126907E-016</v>
      </c>
      <c r="E192" s="42" t="n">
        <f aca="false">+C192+D192</f>
        <v>20000</v>
      </c>
      <c r="F192" s="92" t="n">
        <f aca="false">+(D192/E192)*100</f>
        <v>3.59913103563453E-018</v>
      </c>
      <c r="G192" s="88" t="n">
        <f aca="false">+F192/F191</f>
        <v>0.8</v>
      </c>
    </row>
    <row r="193" customFormat="false" ht="12.75" hidden="false" customHeight="false" outlineLevel="0" collapsed="false">
      <c r="B193" s="41" t="n">
        <f aca="false">B192+E$4</f>
        <v>1810</v>
      </c>
      <c r="C193" s="91" t="n">
        <f aca="false">C192+E$7*E$4-E$7*E$4*C192/E192-E$9*E$4</f>
        <v>20000</v>
      </c>
      <c r="D193" s="42" t="n">
        <f aca="false">D192-E$7*E$4*D192/E192</f>
        <v>5.75860965701525E-016</v>
      </c>
      <c r="E193" s="42" t="n">
        <f aca="false">+C193+D193</f>
        <v>20000</v>
      </c>
      <c r="F193" s="92" t="n">
        <f aca="false">+(D193/E193)*100</f>
        <v>2.87930482850763E-018</v>
      </c>
      <c r="G193" s="88" t="n">
        <f aca="false">+F193/F192</f>
        <v>0.8</v>
      </c>
    </row>
    <row r="194" customFormat="false" ht="12.75" hidden="false" customHeight="false" outlineLevel="0" collapsed="false">
      <c r="B194" s="41" t="n">
        <f aca="false">B193+E$4</f>
        <v>1820</v>
      </c>
      <c r="C194" s="91" t="n">
        <f aca="false">C193+E$7*E$4-E$7*E$4*C193/E193-E$9*E$4</f>
        <v>20000</v>
      </c>
      <c r="D194" s="42" t="n">
        <f aca="false">D193-E$7*E$4*D193/E193</f>
        <v>4.6068877256122E-016</v>
      </c>
      <c r="E194" s="42" t="n">
        <f aca="false">+C194+D194</f>
        <v>20000</v>
      </c>
      <c r="F194" s="92" t="n">
        <f aca="false">+(D194/E194)*100</f>
        <v>2.3034438628061E-018</v>
      </c>
      <c r="G194" s="88" t="n">
        <f aca="false">+F194/F193</f>
        <v>0.8</v>
      </c>
    </row>
    <row r="195" customFormat="false" ht="12.75" hidden="false" customHeight="false" outlineLevel="0" collapsed="false">
      <c r="B195" s="41" t="n">
        <f aca="false">B194+E$4</f>
        <v>1830</v>
      </c>
      <c r="C195" s="91" t="n">
        <f aca="false">C194+E$7*E$4-E$7*E$4*C194/E194-E$9*E$4</f>
        <v>20000</v>
      </c>
      <c r="D195" s="42" t="n">
        <f aca="false">D194-E$7*E$4*D194/E194</f>
        <v>3.68551018048976E-016</v>
      </c>
      <c r="E195" s="42" t="n">
        <f aca="false">+C195+D195</f>
        <v>20000</v>
      </c>
      <c r="F195" s="92" t="n">
        <f aca="false">+(D195/E195)*100</f>
        <v>1.84275509024488E-018</v>
      </c>
      <c r="G195" s="88" t="n">
        <f aca="false">+F195/F194</f>
        <v>0.8</v>
      </c>
    </row>
    <row r="196" customFormat="false" ht="12.75" hidden="false" customHeight="false" outlineLevel="0" collapsed="false">
      <c r="B196" s="41" t="n">
        <f aca="false">B195+E$4</f>
        <v>1840</v>
      </c>
      <c r="C196" s="91" t="n">
        <f aca="false">C195+E$7*E$4-E$7*E$4*C195/E195-E$9*E$4</f>
        <v>20000</v>
      </c>
      <c r="D196" s="42" t="n">
        <f aca="false">D195-E$7*E$4*D195/E195</f>
        <v>2.94840814439181E-016</v>
      </c>
      <c r="E196" s="42" t="n">
        <f aca="false">+C196+D196</f>
        <v>20000</v>
      </c>
      <c r="F196" s="92" t="n">
        <f aca="false">+(D196/E196)*100</f>
        <v>1.4742040721959E-018</v>
      </c>
      <c r="G196" s="88" t="n">
        <f aca="false">+F196/F195</f>
        <v>0.8</v>
      </c>
    </row>
    <row r="197" customFormat="false" ht="12.75" hidden="false" customHeight="false" outlineLevel="0" collapsed="false">
      <c r="B197" s="41" t="n">
        <f aca="false">B196+E$4</f>
        <v>1850</v>
      </c>
      <c r="C197" s="91" t="n">
        <f aca="false">C196+E$7*E$4-E$7*E$4*C196/E196-E$9*E$4</f>
        <v>20000</v>
      </c>
      <c r="D197" s="42" t="n">
        <f aca="false">D196-E$7*E$4*D196/E196</f>
        <v>2.35872651551345E-016</v>
      </c>
      <c r="E197" s="42" t="n">
        <f aca="false">+C197+D197</f>
        <v>20000</v>
      </c>
      <c r="F197" s="92" t="n">
        <f aca="false">+(D197/E197)*100</f>
        <v>1.17936325775672E-018</v>
      </c>
      <c r="G197" s="88" t="n">
        <f aca="false">+F197/F196</f>
        <v>0.8</v>
      </c>
    </row>
    <row r="198" customFormat="false" ht="12.75" hidden="false" customHeight="false" outlineLevel="0" collapsed="false">
      <c r="B198" s="41" t="n">
        <f aca="false">B197+E$4</f>
        <v>1860</v>
      </c>
      <c r="C198" s="91" t="n">
        <f aca="false">C197+E$7*E$4-E$7*E$4*C197/E197-E$9*E$4</f>
        <v>20000</v>
      </c>
      <c r="D198" s="42" t="n">
        <f aca="false">D197-E$7*E$4*D197/E197</f>
        <v>1.88698121241076E-016</v>
      </c>
      <c r="E198" s="42" t="n">
        <f aca="false">+C198+D198</f>
        <v>20000</v>
      </c>
      <c r="F198" s="92" t="n">
        <f aca="false">+(D198/E198)*100</f>
        <v>9.43490606205379E-019</v>
      </c>
      <c r="G198" s="88" t="n">
        <f aca="false">+F198/F197</f>
        <v>0.8</v>
      </c>
    </row>
    <row r="199" customFormat="false" ht="12.75" hidden="false" customHeight="false" outlineLevel="0" collapsed="false">
      <c r="B199" s="41" t="n">
        <f aca="false">B198+E$4</f>
        <v>1870</v>
      </c>
      <c r="C199" s="91" t="n">
        <f aca="false">C198+E$7*E$4-E$7*E$4*C198/E198-E$9*E$4</f>
        <v>20000</v>
      </c>
      <c r="D199" s="42" t="n">
        <f aca="false">D198-E$7*E$4*D198/E198</f>
        <v>1.50958496992861E-016</v>
      </c>
      <c r="E199" s="42" t="n">
        <f aca="false">+C199+D199</f>
        <v>20000</v>
      </c>
      <c r="F199" s="92" t="n">
        <f aca="false">+(D199/E199)*100</f>
        <v>7.54792484964303E-019</v>
      </c>
      <c r="G199" s="88" t="n">
        <f aca="false">+F199/F198</f>
        <v>0.8</v>
      </c>
    </row>
    <row r="200" customFormat="false" ht="12.75" hidden="false" customHeight="false" outlineLevel="0" collapsed="false">
      <c r="B200" s="41" t="n">
        <f aca="false">B199+E$4</f>
        <v>1880</v>
      </c>
      <c r="C200" s="91" t="n">
        <f aca="false">C199+E$7*E$4-E$7*E$4*C199/E199-E$9*E$4</f>
        <v>20000</v>
      </c>
      <c r="D200" s="42" t="n">
        <f aca="false">D199-E$7*E$4*D199/E199</f>
        <v>1.20766797594288E-016</v>
      </c>
      <c r="E200" s="42" t="n">
        <f aca="false">+C200+D200</f>
        <v>20000</v>
      </c>
      <c r="F200" s="92" t="n">
        <f aca="false">+(D200/E200)*100</f>
        <v>6.03833987971442E-019</v>
      </c>
      <c r="G200" s="88" t="n">
        <f aca="false">+F200/F199</f>
        <v>0.8</v>
      </c>
    </row>
    <row r="201" customFormat="false" ht="12.75" hidden="false" customHeight="false" outlineLevel="0" collapsed="false">
      <c r="B201" s="41" t="n">
        <f aca="false">B200+E$4</f>
        <v>1890</v>
      </c>
      <c r="C201" s="91" t="n">
        <f aca="false">C200+E$7*E$4-E$7*E$4*C200/E200-E$9*E$4</f>
        <v>20000</v>
      </c>
      <c r="D201" s="42" t="n">
        <f aca="false">D200-E$7*E$4*D200/E200</f>
        <v>9.66134380754307E-017</v>
      </c>
      <c r="E201" s="42" t="n">
        <f aca="false">+C201+D201</f>
        <v>20000</v>
      </c>
      <c r="F201" s="92" t="n">
        <f aca="false">+(D201/E201)*100</f>
        <v>4.83067190377154E-019</v>
      </c>
      <c r="G201" s="88" t="n">
        <f aca="false">+F201/F200</f>
        <v>0.8</v>
      </c>
    </row>
    <row r="202" customFormat="false" ht="12.75" hidden="false" customHeight="false" outlineLevel="0" collapsed="false">
      <c r="B202" s="41" t="n">
        <f aca="false">B201+E$4</f>
        <v>1900</v>
      </c>
      <c r="C202" s="91" t="n">
        <f aca="false">C201+E$7*E$4-E$7*E$4*C201/E201-E$9*E$4</f>
        <v>20000</v>
      </c>
      <c r="D202" s="42" t="n">
        <f aca="false">D201-E$7*E$4*D201/E201</f>
        <v>7.72907504603446E-017</v>
      </c>
      <c r="E202" s="42" t="n">
        <f aca="false">+C202+D202</f>
        <v>20000</v>
      </c>
      <c r="F202" s="92" t="n">
        <f aca="false">+(D202/E202)*100</f>
        <v>3.86453752301723E-019</v>
      </c>
      <c r="G202" s="88" t="n">
        <f aca="false">+F202/F201</f>
        <v>0.8</v>
      </c>
    </row>
    <row r="203" customFormat="false" ht="12.75" hidden="false" customHeight="false" outlineLevel="0" collapsed="false">
      <c r="B203" s="41" t="n">
        <f aca="false">B202+E$4</f>
        <v>1910</v>
      </c>
      <c r="C203" s="91" t="n">
        <f aca="false">C202+E$7*E$4-E$7*E$4*C202/E202-E$9*E$4</f>
        <v>20000</v>
      </c>
      <c r="D203" s="42" t="n">
        <f aca="false">D202-E$7*E$4*D202/E202</f>
        <v>6.18326003682757E-017</v>
      </c>
      <c r="E203" s="42" t="n">
        <f aca="false">+C203+D203</f>
        <v>20000</v>
      </c>
      <c r="F203" s="92" t="n">
        <f aca="false">+(D203/E203)*100</f>
        <v>3.09163001841378E-019</v>
      </c>
      <c r="G203" s="88" t="n">
        <f aca="false">+F203/F202</f>
        <v>0.8</v>
      </c>
    </row>
    <row r="204" customFormat="false" ht="12.75" hidden="false" customHeight="false" outlineLevel="0" collapsed="false">
      <c r="B204" s="41" t="n">
        <f aca="false">B203+E$4</f>
        <v>1920</v>
      </c>
      <c r="C204" s="91" t="n">
        <f aca="false">C203+E$7*E$4-E$7*E$4*C203/E203-E$9*E$4</f>
        <v>20000</v>
      </c>
      <c r="D204" s="42" t="n">
        <f aca="false">D203-E$7*E$4*D203/E203</f>
        <v>4.94660802946205E-017</v>
      </c>
      <c r="E204" s="42" t="n">
        <f aca="false">+C204+D204</f>
        <v>20000</v>
      </c>
      <c r="F204" s="92" t="n">
        <f aca="false">+(D204/E204)*100</f>
        <v>2.47330401473103E-019</v>
      </c>
      <c r="G204" s="88" t="n">
        <f aca="false">+F204/F203</f>
        <v>0.8</v>
      </c>
    </row>
    <row r="205" customFormat="false" ht="12.75" hidden="false" customHeight="false" outlineLevel="0" collapsed="false">
      <c r="B205" s="41" t="n">
        <f aca="false">B204+E$4</f>
        <v>1930</v>
      </c>
      <c r="C205" s="91" t="n">
        <f aca="false">C204+E$7*E$4-E$7*E$4*C204/E204-E$9*E$4</f>
        <v>20000</v>
      </c>
      <c r="D205" s="42" t="n">
        <f aca="false">D204-E$7*E$4*D204/E204</f>
        <v>3.95728642356964E-017</v>
      </c>
      <c r="E205" s="42" t="n">
        <f aca="false">+C205+D205</f>
        <v>20000</v>
      </c>
      <c r="F205" s="92" t="n">
        <f aca="false">+(D205/E205)*100</f>
        <v>1.97864321178482E-019</v>
      </c>
      <c r="G205" s="88" t="n">
        <f aca="false">+F205/F204</f>
        <v>0.8</v>
      </c>
    </row>
    <row r="206" customFormat="false" ht="12.75" hidden="false" customHeight="false" outlineLevel="0" collapsed="false">
      <c r="B206" s="41" t="n">
        <f aca="false">B205+E$4</f>
        <v>1940</v>
      </c>
      <c r="C206" s="91" t="n">
        <f aca="false">C205+E$7*E$4-E$7*E$4*C205/E205-E$9*E$4</f>
        <v>20000</v>
      </c>
      <c r="D206" s="42" t="n">
        <f aca="false">D205-E$7*E$4*D205/E205</f>
        <v>3.16582913885571E-017</v>
      </c>
      <c r="E206" s="42" t="n">
        <f aca="false">+C206+D206</f>
        <v>20000</v>
      </c>
      <c r="F206" s="92" t="n">
        <f aca="false">+(D206/E206)*100</f>
        <v>1.58291456942786E-019</v>
      </c>
      <c r="G206" s="88" t="n">
        <f aca="false">+F206/F205</f>
        <v>0.8</v>
      </c>
    </row>
    <row r="207" customFormat="false" ht="12.75" hidden="false" customHeight="false" outlineLevel="0" collapsed="false">
      <c r="B207" s="41" t="n">
        <f aca="false">B206+E$4</f>
        <v>1950</v>
      </c>
      <c r="C207" s="91" t="n">
        <f aca="false">C206+E$7*E$4-E$7*E$4*C206/E206-E$9*E$4</f>
        <v>20000</v>
      </c>
      <c r="D207" s="42" t="n">
        <f aca="false">D206-E$7*E$4*D206/E206</f>
        <v>2.53266331108457E-017</v>
      </c>
      <c r="E207" s="42" t="n">
        <f aca="false">+C207+D207</f>
        <v>20000</v>
      </c>
      <c r="F207" s="92" t="n">
        <f aca="false">+(D207/E207)*100</f>
        <v>1.26633165554229E-019</v>
      </c>
      <c r="G207" s="88" t="n">
        <f aca="false">+F207/F206</f>
        <v>0.8</v>
      </c>
    </row>
    <row r="208" customFormat="false" ht="12.75" hidden="false" customHeight="false" outlineLevel="0" collapsed="false">
      <c r="B208" s="41" t="n">
        <f aca="false">B207+E$4</f>
        <v>1960</v>
      </c>
      <c r="C208" s="91" t="n">
        <f aca="false">C207+E$7*E$4-E$7*E$4*C207/E207-E$9*E$4</f>
        <v>20000</v>
      </c>
      <c r="D208" s="42" t="n">
        <f aca="false">D207-E$7*E$4*D207/E207</f>
        <v>2.02613064886766E-017</v>
      </c>
      <c r="E208" s="42" t="n">
        <f aca="false">+C208+D208</f>
        <v>20000</v>
      </c>
      <c r="F208" s="92" t="n">
        <f aca="false">+(D208/E208)*100</f>
        <v>1.01306532443383E-019</v>
      </c>
      <c r="G208" s="88" t="n">
        <f aca="false">+F208/F207</f>
        <v>0.8</v>
      </c>
    </row>
    <row r="209" customFormat="false" ht="12.75" hidden="false" customHeight="false" outlineLevel="0" collapsed="false">
      <c r="B209" s="41" t="n">
        <f aca="false">B208+E$4</f>
        <v>1970</v>
      </c>
      <c r="C209" s="91" t="n">
        <f aca="false">C208+E$7*E$4-E$7*E$4*C208/E208-E$9*E$4</f>
        <v>20000</v>
      </c>
      <c r="D209" s="42" t="n">
        <f aca="false">D208-E$7*E$4*D208/E208</f>
        <v>1.62090451909412E-017</v>
      </c>
      <c r="E209" s="42" t="n">
        <f aca="false">+C209+D209</f>
        <v>20000</v>
      </c>
      <c r="F209" s="92" t="n">
        <f aca="false">+(D209/E209)*100</f>
        <v>8.10452259547062E-020</v>
      </c>
      <c r="G209" s="88" t="n">
        <f aca="false">+F209/F208</f>
        <v>0.8</v>
      </c>
    </row>
    <row r="210" customFormat="false" ht="12.75" hidden="false" customHeight="false" outlineLevel="0" collapsed="false">
      <c r="B210" s="41" t="n">
        <f aca="false">B209+E$4</f>
        <v>1980</v>
      </c>
      <c r="C210" s="91" t="n">
        <f aca="false">C209+E$7*E$4-E$7*E$4*C209/E209-E$9*E$4</f>
        <v>20000</v>
      </c>
      <c r="D210" s="42" t="n">
        <f aca="false">D209-E$7*E$4*D209/E209</f>
        <v>1.2967236152753E-017</v>
      </c>
      <c r="E210" s="42" t="n">
        <f aca="false">+C210+D210</f>
        <v>20000</v>
      </c>
      <c r="F210" s="92" t="n">
        <f aca="false">+(D210/E210)*100</f>
        <v>6.4836180763765E-020</v>
      </c>
      <c r="G210" s="88" t="n">
        <f aca="false">+F210/F209</f>
        <v>0.8</v>
      </c>
    </row>
    <row r="211" customFormat="false" ht="12.75" hidden="false" customHeight="false" outlineLevel="0" collapsed="false">
      <c r="B211" s="41" t="n">
        <f aca="false">B210+E$4</f>
        <v>1990</v>
      </c>
      <c r="C211" s="91" t="n">
        <f aca="false">C210+E$7*E$4-E$7*E$4*C210/E210-E$9*E$4</f>
        <v>20000</v>
      </c>
      <c r="D211" s="42" t="n">
        <f aca="false">D210-E$7*E$4*D210/E210</f>
        <v>1.03737889222024E-017</v>
      </c>
      <c r="E211" s="42" t="n">
        <f aca="false">+C211+D211</f>
        <v>20000</v>
      </c>
      <c r="F211" s="92" t="n">
        <f aca="false">+(D211/E211)*100</f>
        <v>5.1868944611012E-020</v>
      </c>
      <c r="G211" s="88" t="n">
        <f aca="false">+F211/F210</f>
        <v>0.8</v>
      </c>
    </row>
    <row r="212" customFormat="false" ht="12.75" hidden="false" customHeight="false" outlineLevel="0" collapsed="false">
      <c r="B212" s="41" t="n">
        <f aca="false">B211+E$4</f>
        <v>2000</v>
      </c>
      <c r="C212" s="91" t="n">
        <f aca="false">C211+E$7*E$4-E$7*E$4*C211/E211-E$9*E$4</f>
        <v>20000</v>
      </c>
      <c r="D212" s="42" t="n">
        <f aca="false">D211-E$7*E$4*D211/E211</f>
        <v>8.29903113776191E-018</v>
      </c>
      <c r="E212" s="42" t="n">
        <f aca="false">+C212+D212</f>
        <v>20000</v>
      </c>
      <c r="F212" s="92" t="n">
        <f aca="false">+(D212/E212)*100</f>
        <v>4.14951556888096E-020</v>
      </c>
      <c r="G212" s="88" t="n">
        <f aca="false">+F212/F211</f>
        <v>0.8</v>
      </c>
    </row>
    <row r="213" customFormat="false" ht="12.75" hidden="false" customHeight="false" outlineLevel="0" collapsed="false">
      <c r="B213" s="41" t="n">
        <f aca="false">B212+E$4</f>
        <v>2010</v>
      </c>
      <c r="C213" s="91" t="n">
        <f aca="false">C212+E$7*E$4-E$7*E$4*C212/E212-E$9*E$4</f>
        <v>20000</v>
      </c>
      <c r="D213" s="42" t="n">
        <f aca="false">D212-E$7*E$4*D212/E212</f>
        <v>6.63922491020953E-018</v>
      </c>
      <c r="E213" s="42" t="n">
        <f aca="false">+C213+D213</f>
        <v>20000</v>
      </c>
      <c r="F213" s="92" t="n">
        <f aca="false">+(D213/E213)*100</f>
        <v>3.31961245510477E-020</v>
      </c>
      <c r="G213" s="88" t="n">
        <f aca="false">+F213/F212</f>
        <v>0.8</v>
      </c>
    </row>
    <row r="214" customFormat="false" ht="12.75" hidden="false" customHeight="false" outlineLevel="0" collapsed="false">
      <c r="B214" s="41" t="n">
        <f aca="false">B213+E$4</f>
        <v>2020</v>
      </c>
      <c r="C214" s="91" t="n">
        <f aca="false">C213+E$7*E$4-E$7*E$4*C213/E213-E$9*E$4</f>
        <v>20000</v>
      </c>
      <c r="D214" s="42" t="n">
        <f aca="false">D213-E$7*E$4*D213/E213</f>
        <v>5.31137992816762E-018</v>
      </c>
      <c r="E214" s="42" t="n">
        <f aca="false">+C214+D214</f>
        <v>20000</v>
      </c>
      <c r="F214" s="92" t="n">
        <f aca="false">+(D214/E214)*100</f>
        <v>2.65568996408381E-020</v>
      </c>
      <c r="G214" s="88" t="n">
        <f aca="false">+F214/F213</f>
        <v>0.8</v>
      </c>
    </row>
    <row r="215" customFormat="false" ht="12.75" hidden="false" customHeight="false" outlineLevel="0" collapsed="false">
      <c r="B215" s="41" t="n">
        <f aca="false">B214+E$4</f>
        <v>2030</v>
      </c>
      <c r="C215" s="91" t="n">
        <f aca="false">C214+E$7*E$4-E$7*E$4*C214/E214-E$9*E$4</f>
        <v>20000</v>
      </c>
      <c r="D215" s="42" t="n">
        <f aca="false">D214-E$7*E$4*D214/E214</f>
        <v>4.2491039425341E-018</v>
      </c>
      <c r="E215" s="42" t="n">
        <f aca="false">+C215+D215</f>
        <v>20000</v>
      </c>
      <c r="F215" s="92" t="n">
        <f aca="false">+(D215/E215)*100</f>
        <v>2.12455197126705E-020</v>
      </c>
      <c r="G215" s="88" t="n">
        <f aca="false">+F215/F214</f>
        <v>0.8</v>
      </c>
    </row>
    <row r="216" customFormat="false" ht="12.75" hidden="false" customHeight="false" outlineLevel="0" collapsed="false">
      <c r="B216" s="41" t="n">
        <f aca="false">B215+E$4</f>
        <v>2040</v>
      </c>
      <c r="C216" s="91" t="n">
        <f aca="false">C215+E$7*E$4-E$7*E$4*C215/E215-E$9*E$4</f>
        <v>20000</v>
      </c>
      <c r="D216" s="42" t="n">
        <f aca="false">D215-E$7*E$4*D215/E215</f>
        <v>3.39928315402728E-018</v>
      </c>
      <c r="E216" s="42" t="n">
        <f aca="false">+C216+D216</f>
        <v>20000</v>
      </c>
      <c r="F216" s="92" t="n">
        <f aca="false">+(D216/E216)*100</f>
        <v>1.69964157701364E-020</v>
      </c>
      <c r="G216" s="88" t="n">
        <f aca="false">+F216/F215</f>
        <v>0.8</v>
      </c>
    </row>
    <row r="217" customFormat="false" ht="12.75" hidden="false" customHeight="false" outlineLevel="0" collapsed="false">
      <c r="B217" s="41" t="n">
        <f aca="false">B216+E$4</f>
        <v>2050</v>
      </c>
      <c r="C217" s="91" t="n">
        <f aca="false">C216+E$7*E$4-E$7*E$4*C216/E216-E$9*E$4</f>
        <v>20000</v>
      </c>
      <c r="D217" s="42" t="n">
        <f aca="false">D216-E$7*E$4*D216/E216</f>
        <v>2.71942652322182E-018</v>
      </c>
      <c r="E217" s="42" t="n">
        <f aca="false">+C217+D217</f>
        <v>20000</v>
      </c>
      <c r="F217" s="92" t="n">
        <f aca="false">+(D217/E217)*100</f>
        <v>1.35971326161091E-020</v>
      </c>
      <c r="G217" s="88" t="n">
        <f aca="false">+F217/F216</f>
        <v>0.8</v>
      </c>
    </row>
    <row r="218" customFormat="false" ht="12.75" hidden="false" customHeight="false" outlineLevel="0" collapsed="false">
      <c r="B218" s="41" t="n">
        <f aca="false">B217+E$4</f>
        <v>2060</v>
      </c>
      <c r="C218" s="91" t="n">
        <f aca="false">C217+E$7*E$4-E$7*E$4*C217/E217-E$9*E$4</f>
        <v>20000</v>
      </c>
      <c r="D218" s="42" t="n">
        <f aca="false">D217-E$7*E$4*D217/E217</f>
        <v>2.17554121857746E-018</v>
      </c>
      <c r="E218" s="42" t="n">
        <f aca="false">+C218+D218</f>
        <v>20000</v>
      </c>
      <c r="F218" s="92" t="n">
        <f aca="false">+(D218/E218)*100</f>
        <v>1.08777060928873E-020</v>
      </c>
      <c r="G218" s="88" t="n">
        <f aca="false">+F218/F217</f>
        <v>0.8</v>
      </c>
    </row>
    <row r="219" customFormat="false" ht="12.75" hidden="false" customHeight="false" outlineLevel="0" collapsed="false">
      <c r="B219" s="41" t="n">
        <f aca="false">B218+E$4</f>
        <v>2070</v>
      </c>
      <c r="C219" s="91" t="n">
        <f aca="false">C218+E$7*E$4-E$7*E$4*C218/E218-E$9*E$4</f>
        <v>20000</v>
      </c>
      <c r="D219" s="42" t="n">
        <f aca="false">D218-E$7*E$4*D218/E218</f>
        <v>1.74043297486197E-018</v>
      </c>
      <c r="E219" s="42" t="n">
        <f aca="false">+C219+D219</f>
        <v>20000</v>
      </c>
      <c r="F219" s="92" t="n">
        <f aca="false">+(D219/E219)*100</f>
        <v>8.70216487430984E-021</v>
      </c>
      <c r="G219" s="88" t="n">
        <f aca="false">+F219/F218</f>
        <v>0.8</v>
      </c>
    </row>
    <row r="220" customFormat="false" ht="12.75" hidden="false" customHeight="false" outlineLevel="0" collapsed="false">
      <c r="B220" s="41" t="n">
        <f aca="false">B219+E$4</f>
        <v>2080</v>
      </c>
      <c r="C220" s="91" t="n">
        <f aca="false">C219+E$7*E$4-E$7*E$4*C219/E219-E$9*E$4</f>
        <v>20000</v>
      </c>
      <c r="D220" s="42" t="n">
        <f aca="false">D219-E$7*E$4*D219/E219</f>
        <v>1.39234637988957E-018</v>
      </c>
      <c r="E220" s="42" t="n">
        <f aca="false">+C220+D220</f>
        <v>20000</v>
      </c>
      <c r="F220" s="92" t="n">
        <f aca="false">+(D220/E220)*100</f>
        <v>6.96173189944787E-021</v>
      </c>
      <c r="G220" s="88" t="n">
        <f aca="false">+F220/F219</f>
        <v>0.8</v>
      </c>
    </row>
    <row r="221" customFormat="false" ht="12.75" hidden="false" customHeight="false" outlineLevel="0" collapsed="false">
      <c r="B221" s="41" t="n">
        <f aca="false">B220+E$4</f>
        <v>2090</v>
      </c>
      <c r="C221" s="91" t="n">
        <f aca="false">C220+E$7*E$4-E$7*E$4*C220/E220-E$9*E$4</f>
        <v>20000</v>
      </c>
      <c r="D221" s="42" t="n">
        <f aca="false">D220-E$7*E$4*D220/E220</f>
        <v>1.11387710391166E-018</v>
      </c>
      <c r="E221" s="42" t="n">
        <f aca="false">+C221+D221</f>
        <v>20000</v>
      </c>
      <c r="F221" s="92" t="n">
        <f aca="false">+(D221/E221)*100</f>
        <v>5.56938551955829E-021</v>
      </c>
      <c r="G221" s="88" t="n">
        <f aca="false">+F221/F220</f>
        <v>0.8</v>
      </c>
    </row>
    <row r="222" customFormat="false" ht="12.75" hidden="false" customHeight="false" outlineLevel="0" collapsed="false">
      <c r="B222" s="41" t="n">
        <f aca="false">B221+E$4</f>
        <v>2100</v>
      </c>
      <c r="C222" s="91" t="n">
        <f aca="false">C221+E$7*E$4-E$7*E$4*C221/E221-E$9*E$4</f>
        <v>20000</v>
      </c>
      <c r="D222" s="42" t="n">
        <f aca="false">D221-E$7*E$4*D221/E221</f>
        <v>8.91101683129327E-019</v>
      </c>
      <c r="E222" s="42" t="n">
        <f aca="false">+C222+D222</f>
        <v>20000</v>
      </c>
      <c r="F222" s="92" t="n">
        <f aca="false">+(D222/E222)*100</f>
        <v>4.45550841564664E-021</v>
      </c>
      <c r="G222" s="88" t="n">
        <f aca="false">+F222/F221</f>
        <v>0.8</v>
      </c>
    </row>
    <row r="223" customFormat="false" ht="12.75" hidden="false" customHeight="false" outlineLevel="0" collapsed="false">
      <c r="B223" s="41" t="n">
        <f aca="false">B222+E$4</f>
        <v>2110</v>
      </c>
      <c r="C223" s="91" t="n">
        <f aca="false">C222+E$7*E$4-E$7*E$4*C222/E222-E$9*E$4</f>
        <v>20000</v>
      </c>
      <c r="D223" s="42" t="n">
        <f aca="false">D222-E$7*E$4*D222/E222</f>
        <v>7.12881346503461E-019</v>
      </c>
      <c r="E223" s="42" t="n">
        <f aca="false">+C223+D223</f>
        <v>20000</v>
      </c>
      <c r="F223" s="92" t="n">
        <f aca="false">+(D223/E223)*100</f>
        <v>3.56440673251731E-021</v>
      </c>
      <c r="G223" s="88" t="n">
        <f aca="false">+F223/F222</f>
        <v>0.8</v>
      </c>
    </row>
    <row r="224" customFormat="false" ht="12.75" hidden="false" customHeight="false" outlineLevel="0" collapsed="false">
      <c r="B224" s="41" t="n">
        <f aca="false">B223+E$4</f>
        <v>2120</v>
      </c>
      <c r="C224" s="91" t="n">
        <f aca="false">C223+E$7*E$4-E$7*E$4*C223/E223-E$9*E$4</f>
        <v>20000</v>
      </c>
      <c r="D224" s="42" t="n">
        <f aca="false">D223-E$7*E$4*D223/E223</f>
        <v>5.70305077202769E-019</v>
      </c>
      <c r="E224" s="42" t="n">
        <f aca="false">+C224+D224</f>
        <v>20000</v>
      </c>
      <c r="F224" s="92" t="n">
        <f aca="false">+(D224/E224)*100</f>
        <v>2.85152538601385E-021</v>
      </c>
      <c r="G224" s="88" t="n">
        <f aca="false">+F224/F223</f>
        <v>0.8</v>
      </c>
    </row>
    <row r="225" customFormat="false" ht="12.75" hidden="false" customHeight="false" outlineLevel="0" collapsed="false">
      <c r="B225" s="41" t="n">
        <f aca="false">B224+E$4</f>
        <v>2130</v>
      </c>
      <c r="C225" s="91" t="n">
        <f aca="false">C224+E$7*E$4-E$7*E$4*C224/E224-E$9*E$4</f>
        <v>20000</v>
      </c>
      <c r="D225" s="42" t="n">
        <f aca="false">D224-E$7*E$4*D224/E224</f>
        <v>4.56244061762215E-019</v>
      </c>
      <c r="E225" s="42" t="n">
        <f aca="false">+C225+D225</f>
        <v>20000</v>
      </c>
      <c r="F225" s="92" t="n">
        <f aca="false">+(D225/E225)*100</f>
        <v>2.28122030881108E-021</v>
      </c>
      <c r="G225" s="88" t="n">
        <f aca="false">+F225/F224</f>
        <v>0.8</v>
      </c>
    </row>
    <row r="226" customFormat="false" ht="12.75" hidden="false" customHeight="false" outlineLevel="0" collapsed="false">
      <c r="B226" s="41" t="n">
        <f aca="false">B225+E$4</f>
        <v>2140</v>
      </c>
      <c r="C226" s="91" t="n">
        <f aca="false">C225+E$7*E$4-E$7*E$4*C225/E225-E$9*E$4</f>
        <v>20000</v>
      </c>
      <c r="D226" s="42" t="n">
        <f aca="false">D225-E$7*E$4*D225/E225</f>
        <v>3.64995249409772E-019</v>
      </c>
      <c r="E226" s="42" t="n">
        <f aca="false">+C226+D226</f>
        <v>20000</v>
      </c>
      <c r="F226" s="92" t="n">
        <f aca="false">+(D226/E226)*100</f>
        <v>1.82497624704886E-021</v>
      </c>
      <c r="G226" s="88" t="n">
        <f aca="false">+F226/F225</f>
        <v>0.8</v>
      </c>
    </row>
    <row r="227" customFormat="false" ht="12.75" hidden="false" customHeight="false" outlineLevel="0" collapsed="false">
      <c r="B227" s="41" t="n">
        <f aca="false">B226+E$4</f>
        <v>2150</v>
      </c>
      <c r="C227" s="91" t="n">
        <f aca="false">C226+E$7*E$4-E$7*E$4*C226/E226-E$9*E$4</f>
        <v>20000</v>
      </c>
      <c r="D227" s="42" t="n">
        <f aca="false">D226-E$7*E$4*D226/E226</f>
        <v>2.91996199527818E-019</v>
      </c>
      <c r="E227" s="42" t="n">
        <f aca="false">+C227+D227</f>
        <v>20000</v>
      </c>
      <c r="F227" s="92" t="n">
        <f aca="false">+(D227/E227)*100</f>
        <v>1.45998099763909E-021</v>
      </c>
      <c r="G227" s="88" t="n">
        <f aca="false">+F227/F226</f>
        <v>0.8</v>
      </c>
    </row>
    <row r="228" customFormat="false" ht="12.75" hidden="false" customHeight="false" outlineLevel="0" collapsed="false">
      <c r="B228" s="41" t="n">
        <f aca="false">B227+E$4</f>
        <v>2160</v>
      </c>
      <c r="C228" s="91" t="n">
        <f aca="false">C227+E$7*E$4-E$7*E$4*C227/E227-E$9*E$4</f>
        <v>20000</v>
      </c>
      <c r="D228" s="42" t="n">
        <f aca="false">D227-E$7*E$4*D227/E227</f>
        <v>2.33596959622254E-019</v>
      </c>
      <c r="E228" s="42" t="n">
        <f aca="false">+C228+D228</f>
        <v>20000</v>
      </c>
      <c r="F228" s="92" t="n">
        <f aca="false">+(D228/E228)*100</f>
        <v>1.16798479811127E-021</v>
      </c>
      <c r="G228" s="88" t="n">
        <f aca="false">+F228/F227</f>
        <v>0.8</v>
      </c>
    </row>
    <row r="229" customFormat="false" ht="12.75" hidden="false" customHeight="false" outlineLevel="0" collapsed="false">
      <c r="B229" s="41" t="n">
        <f aca="false">B228+E$4</f>
        <v>2170</v>
      </c>
      <c r="C229" s="91" t="n">
        <f aca="false">C228+E$7*E$4-E$7*E$4*C228/E228-E$9*E$4</f>
        <v>20000</v>
      </c>
      <c r="D229" s="42" t="n">
        <f aca="false">D228-E$7*E$4*D228/E228</f>
        <v>1.86877567697803E-019</v>
      </c>
      <c r="E229" s="42" t="n">
        <f aca="false">+C229+D229</f>
        <v>20000</v>
      </c>
      <c r="F229" s="92" t="n">
        <f aca="false">+(D229/E229)*100</f>
        <v>9.34387838489017E-022</v>
      </c>
      <c r="G229" s="88" t="n">
        <f aca="false">+F229/F228</f>
        <v>0.8</v>
      </c>
    </row>
    <row r="230" customFormat="false" ht="12.75" hidden="false" customHeight="false" outlineLevel="0" collapsed="false">
      <c r="B230" s="41" t="n">
        <f aca="false">B229+E$4</f>
        <v>2180</v>
      </c>
      <c r="C230" s="91" t="n">
        <f aca="false">C229+E$7*E$4-E$7*E$4*C229/E229-E$9*E$4</f>
        <v>20000</v>
      </c>
      <c r="D230" s="42" t="n">
        <f aca="false">D229-E$7*E$4*D229/E229</f>
        <v>1.49502054158243E-019</v>
      </c>
      <c r="E230" s="42" t="n">
        <f aca="false">+C230+D230</f>
        <v>20000</v>
      </c>
      <c r="F230" s="92" t="n">
        <f aca="false">+(D230/E230)*100</f>
        <v>7.47510270791213E-022</v>
      </c>
      <c r="G230" s="88" t="n">
        <f aca="false">+F230/F229</f>
        <v>0.8</v>
      </c>
    </row>
    <row r="231" customFormat="false" ht="12.75" hidden="false" customHeight="false" outlineLevel="0" collapsed="false">
      <c r="B231" s="41" t="n">
        <f aca="false">B230+E$4</f>
        <v>2190</v>
      </c>
      <c r="C231" s="91" t="n">
        <f aca="false">C230+E$7*E$4-E$7*E$4*C230/E230-E$9*E$4</f>
        <v>20000</v>
      </c>
      <c r="D231" s="42" t="n">
        <f aca="false">D230-E$7*E$4*D230/E230</f>
        <v>1.19601643326594E-019</v>
      </c>
      <c r="E231" s="42" t="n">
        <f aca="false">+C231+D231</f>
        <v>20000</v>
      </c>
      <c r="F231" s="92" t="n">
        <f aca="false">+(D231/E231)*100</f>
        <v>5.98008216632971E-022</v>
      </c>
      <c r="G231" s="88" t="n">
        <f aca="false">+F231/F230</f>
        <v>0.8</v>
      </c>
    </row>
    <row r="232" customFormat="false" ht="12.75" hidden="false" customHeight="false" outlineLevel="0" collapsed="false">
      <c r="B232" s="41" t="n">
        <f aca="false">B231+E$4</f>
        <v>2200</v>
      </c>
      <c r="C232" s="91" t="n">
        <f aca="false">C231+E$7*E$4-E$7*E$4*C231/E231-E$9*E$4</f>
        <v>20000</v>
      </c>
      <c r="D232" s="42" t="n">
        <f aca="false">D231-E$7*E$4*D231/E231</f>
        <v>9.56813146612753E-020</v>
      </c>
      <c r="E232" s="42" t="n">
        <f aca="false">+C232+D232</f>
        <v>20000</v>
      </c>
      <c r="F232" s="92" t="n">
        <f aca="false">+(D232/E232)*100</f>
        <v>4.78406573306376E-022</v>
      </c>
      <c r="G232" s="88" t="n">
        <f aca="false">+F232/F231</f>
        <v>0.8</v>
      </c>
    </row>
    <row r="233" customFormat="false" ht="12.75" hidden="false" customHeight="false" outlineLevel="0" collapsed="false">
      <c r="B233" s="41" t="n">
        <f aca="false">B232+E$4</f>
        <v>2210</v>
      </c>
      <c r="C233" s="91" t="n">
        <f aca="false">C232+E$7*E$4-E$7*E$4*C232/E232-E$9*E$4</f>
        <v>20000</v>
      </c>
      <c r="D233" s="42" t="n">
        <f aca="false">D232-E$7*E$4*D232/E232</f>
        <v>7.65450517290202E-020</v>
      </c>
      <c r="E233" s="42" t="n">
        <f aca="false">+C233+D233</f>
        <v>20000</v>
      </c>
      <c r="F233" s="92" t="n">
        <f aca="false">+(D233/E233)*100</f>
        <v>3.82725258645101E-022</v>
      </c>
      <c r="G233" s="88" t="n">
        <f aca="false">+F233/F232</f>
        <v>0.8</v>
      </c>
    </row>
    <row r="234" customFormat="false" ht="12.75" hidden="false" customHeight="false" outlineLevel="0" collapsed="false">
      <c r="B234" s="41" t="n">
        <f aca="false">B233+E$4</f>
        <v>2220</v>
      </c>
      <c r="C234" s="91" t="n">
        <f aca="false">C233+E$7*E$4-E$7*E$4*C233/E233-E$9*E$4</f>
        <v>20000</v>
      </c>
      <c r="D234" s="42" t="n">
        <f aca="false">D233-E$7*E$4*D233/E233</f>
        <v>6.12360413832162E-020</v>
      </c>
      <c r="E234" s="42" t="n">
        <f aca="false">+C234+D234</f>
        <v>20000</v>
      </c>
      <c r="F234" s="92" t="n">
        <f aca="false">+(D234/E234)*100</f>
        <v>3.06180206916081E-022</v>
      </c>
      <c r="G234" s="88" t="n">
        <f aca="false">+F234/F233</f>
        <v>0.8</v>
      </c>
    </row>
    <row r="235" customFormat="false" ht="12.75" hidden="false" customHeight="false" outlineLevel="0" collapsed="false">
      <c r="B235" s="41" t="n">
        <f aca="false">B234+E$4</f>
        <v>2230</v>
      </c>
      <c r="C235" s="91" t="n">
        <f aca="false">C234+E$7*E$4-E$7*E$4*C234/E234-E$9*E$4</f>
        <v>20000</v>
      </c>
      <c r="D235" s="42" t="n">
        <f aca="false">D234-E$7*E$4*D234/E234</f>
        <v>4.89888331065729E-020</v>
      </c>
      <c r="E235" s="42" t="n">
        <f aca="false">+C235+D235</f>
        <v>20000</v>
      </c>
      <c r="F235" s="92" t="n">
        <f aca="false">+(D235/E235)*100</f>
        <v>2.44944165532865E-022</v>
      </c>
      <c r="G235" s="88" t="n">
        <f aca="false">+F235/F234</f>
        <v>0.8</v>
      </c>
    </row>
    <row r="236" customFormat="false" ht="12.75" hidden="false" customHeight="false" outlineLevel="0" collapsed="false">
      <c r="B236" s="41" t="n">
        <f aca="false">B235+E$4</f>
        <v>2240</v>
      </c>
      <c r="C236" s="91" t="n">
        <f aca="false">C235+E$7*E$4-E$7*E$4*C235/E235-E$9*E$4</f>
        <v>20000</v>
      </c>
      <c r="D236" s="42" t="n">
        <f aca="false">D235-E$7*E$4*D235/E235</f>
        <v>3.91910664852583E-020</v>
      </c>
      <c r="E236" s="42" t="n">
        <f aca="false">+C236+D236</f>
        <v>20000</v>
      </c>
      <c r="F236" s="92" t="n">
        <f aca="false">+(D236/E236)*100</f>
        <v>1.95955332426292E-022</v>
      </c>
      <c r="G236" s="88" t="n">
        <f aca="false">+F236/F235</f>
        <v>0.8</v>
      </c>
    </row>
    <row r="237" customFormat="false" ht="12.75" hidden="false" customHeight="false" outlineLevel="0" collapsed="false">
      <c r="B237" s="41" t="n">
        <f aca="false">B236+E$4</f>
        <v>2250</v>
      </c>
      <c r="C237" s="91" t="n">
        <f aca="false">C236+E$7*E$4-E$7*E$4*C236/E236-E$9*E$4</f>
        <v>20000</v>
      </c>
      <c r="D237" s="42" t="n">
        <f aca="false">D236-E$7*E$4*D236/E236</f>
        <v>3.13528531882067E-020</v>
      </c>
      <c r="E237" s="42" t="n">
        <f aca="false">+C237+D237</f>
        <v>20000</v>
      </c>
      <c r="F237" s="92" t="n">
        <f aca="false">+(D237/E237)*100</f>
        <v>1.56764265941033E-022</v>
      </c>
      <c r="G237" s="88" t="n">
        <f aca="false">+F237/F236</f>
        <v>0.8</v>
      </c>
    </row>
    <row r="238" customFormat="false" ht="12.75" hidden="false" customHeight="false" outlineLevel="0" collapsed="false">
      <c r="B238" s="41" t="n">
        <f aca="false">B237+E$4</f>
        <v>2260</v>
      </c>
      <c r="C238" s="91" t="n">
        <f aca="false">C237+E$7*E$4-E$7*E$4*C237/E237-E$9*E$4</f>
        <v>20000</v>
      </c>
      <c r="D238" s="42" t="n">
        <f aca="false">D237-E$7*E$4*D237/E237</f>
        <v>2.50822825505653E-020</v>
      </c>
      <c r="E238" s="42" t="n">
        <f aca="false">+C238+D238</f>
        <v>20000</v>
      </c>
      <c r="F238" s="92" t="n">
        <f aca="false">+(D238/E238)*100</f>
        <v>1.25411412752827E-022</v>
      </c>
      <c r="G238" s="88" t="n">
        <f aca="false">+F238/F237</f>
        <v>0.8</v>
      </c>
    </row>
    <row r="239" customFormat="false" ht="12.75" hidden="false" customHeight="false" outlineLevel="0" collapsed="false">
      <c r="B239" s="41" t="n">
        <f aca="false">B238+E$4</f>
        <v>2270</v>
      </c>
      <c r="C239" s="91" t="n">
        <f aca="false">C238+E$7*E$4-E$7*E$4*C238/E238-E$9*E$4</f>
        <v>20000</v>
      </c>
      <c r="D239" s="42" t="n">
        <f aca="false">D238-E$7*E$4*D238/E238</f>
        <v>2.00658260404523E-020</v>
      </c>
      <c r="E239" s="42" t="n">
        <f aca="false">+C239+D239</f>
        <v>20000</v>
      </c>
      <c r="F239" s="92" t="n">
        <f aca="false">+(D239/E239)*100</f>
        <v>1.00329130202261E-022</v>
      </c>
      <c r="G239" s="88" t="n">
        <f aca="false">+F239/F238</f>
        <v>0.8</v>
      </c>
    </row>
    <row r="240" customFormat="false" ht="12.75" hidden="false" customHeight="false" outlineLevel="0" collapsed="false">
      <c r="B240" s="41" t="n">
        <f aca="false">B239+E$4</f>
        <v>2280</v>
      </c>
      <c r="C240" s="91" t="n">
        <f aca="false">C239+E$7*E$4-E$7*E$4*C239/E239-E$9*E$4</f>
        <v>20000</v>
      </c>
      <c r="D240" s="42" t="n">
        <f aca="false">D239-E$7*E$4*D239/E239</f>
        <v>1.60526608323618E-020</v>
      </c>
      <c r="E240" s="42" t="n">
        <f aca="false">+C240+D240</f>
        <v>20000</v>
      </c>
      <c r="F240" s="92" t="n">
        <f aca="false">+(D240/E240)*100</f>
        <v>8.02633041618091E-023</v>
      </c>
      <c r="G240" s="88" t="n">
        <f aca="false">+F240/F239</f>
        <v>0.8</v>
      </c>
    </row>
    <row r="241" customFormat="false" ht="12.75" hidden="false" customHeight="false" outlineLevel="0" collapsed="false">
      <c r="B241" s="41" t="n">
        <f aca="false">B240+E$4</f>
        <v>2290</v>
      </c>
      <c r="C241" s="91" t="n">
        <f aca="false">C240+E$7*E$4-E$7*E$4*C240/E240-E$9*E$4</f>
        <v>20000</v>
      </c>
      <c r="D241" s="42" t="n">
        <f aca="false">D240-E$7*E$4*D240/E240</f>
        <v>1.28421286658894E-020</v>
      </c>
      <c r="E241" s="42" t="n">
        <f aca="false">+C241+D241</f>
        <v>20000</v>
      </c>
      <c r="F241" s="92" t="n">
        <f aca="false">+(D241/E241)*100</f>
        <v>6.42106433294473E-023</v>
      </c>
      <c r="G241" s="88" t="n">
        <f aca="false">+F241/F240</f>
        <v>0.8</v>
      </c>
    </row>
    <row r="242" customFormat="false" ht="12.75" hidden="false" customHeight="false" outlineLevel="0" collapsed="false">
      <c r="B242" s="41" t="n">
        <f aca="false">B241+E$4</f>
        <v>2300</v>
      </c>
      <c r="C242" s="91" t="n">
        <f aca="false">C241+E$7*E$4-E$7*E$4*C241/E241-E$9*E$4</f>
        <v>20000</v>
      </c>
      <c r="D242" s="42" t="n">
        <f aca="false">D241-E$7*E$4*D241/E241</f>
        <v>1.02737029327116E-020</v>
      </c>
      <c r="E242" s="42" t="n">
        <f aca="false">+C242+D242</f>
        <v>20000</v>
      </c>
      <c r="F242" s="92" t="n">
        <f aca="false">+(D242/E242)*100</f>
        <v>5.13685146635578E-023</v>
      </c>
      <c r="G242" s="88" t="n">
        <f aca="false">+F242/F241</f>
        <v>0.8</v>
      </c>
    </row>
    <row r="243" customFormat="false" ht="12.75" hidden="false" customHeight="false" outlineLevel="0" collapsed="false">
      <c r="B243" s="41" t="n">
        <f aca="false">B242+E$4</f>
        <v>2310</v>
      </c>
      <c r="C243" s="91" t="n">
        <f aca="false">C242+E$7*E$4-E$7*E$4*C242/E242-E$9*E$4</f>
        <v>20000</v>
      </c>
      <c r="D243" s="42" t="n">
        <f aca="false">D242-E$7*E$4*D242/E242</f>
        <v>8.21896234616924E-021</v>
      </c>
      <c r="E243" s="42" t="n">
        <f aca="false">+C243+D243</f>
        <v>20000</v>
      </c>
      <c r="F243" s="92" t="n">
        <f aca="false">+(D243/E243)*100</f>
        <v>4.10948117308462E-023</v>
      </c>
      <c r="G243" s="88" t="n">
        <f aca="false">+F243/F242</f>
        <v>0.8</v>
      </c>
    </row>
    <row r="244" customFormat="false" ht="12.75" hidden="false" customHeight="false" outlineLevel="0" collapsed="false">
      <c r="B244" s="41" t="n">
        <f aca="false">B243+E$4</f>
        <v>2320</v>
      </c>
      <c r="C244" s="91" t="n">
        <f aca="false">C243+E$7*E$4-E$7*E$4*C243/E243-E$9*E$4</f>
        <v>20000</v>
      </c>
      <c r="D244" s="42" t="n">
        <f aca="false">D243-E$7*E$4*D243/E243</f>
        <v>6.5751698769354E-021</v>
      </c>
      <c r="E244" s="42" t="n">
        <f aca="false">+C244+D244</f>
        <v>20000</v>
      </c>
      <c r="F244" s="92" t="n">
        <f aca="false">+(D244/E244)*100</f>
        <v>3.2875849384677E-023</v>
      </c>
      <c r="G244" s="88" t="n">
        <f aca="false">+F244/F243</f>
        <v>0.8</v>
      </c>
    </row>
    <row r="245" customFormat="false" ht="12.75" hidden="false" customHeight="false" outlineLevel="0" collapsed="false">
      <c r="B245" s="41" t="n">
        <f aca="false">B244+E$4</f>
        <v>2330</v>
      </c>
      <c r="C245" s="91" t="n">
        <f aca="false">C244+E$7*E$4-E$7*E$4*C244/E244-E$9*E$4</f>
        <v>20000</v>
      </c>
      <c r="D245" s="42" t="n">
        <f aca="false">D244-E$7*E$4*D244/E244</f>
        <v>5.26013590154832E-021</v>
      </c>
      <c r="E245" s="42" t="n">
        <f aca="false">+C245+D245</f>
        <v>20000</v>
      </c>
      <c r="F245" s="92" t="n">
        <f aca="false">+(D245/E245)*100</f>
        <v>2.63006795077416E-023</v>
      </c>
      <c r="G245" s="88" t="n">
        <f aca="false">+F245/F244</f>
        <v>0.8</v>
      </c>
    </row>
    <row r="246" customFormat="false" ht="12.75" hidden="false" customHeight="false" outlineLevel="0" collapsed="false">
      <c r="B246" s="41" t="n">
        <f aca="false">B245+E$4</f>
        <v>2340</v>
      </c>
      <c r="C246" s="91" t="n">
        <f aca="false">C245+E$7*E$4-E$7*E$4*C245/E245-E$9*E$4</f>
        <v>20000</v>
      </c>
      <c r="D246" s="42" t="n">
        <f aca="false">D245-E$7*E$4*D245/E245</f>
        <v>4.20810872123865E-021</v>
      </c>
      <c r="E246" s="42" t="n">
        <f aca="false">+C246+D246</f>
        <v>20000</v>
      </c>
      <c r="F246" s="92" t="n">
        <f aca="false">+(D246/E246)*100</f>
        <v>2.10405436061933E-023</v>
      </c>
      <c r="G246" s="88" t="n">
        <f aca="false">+F246/F245</f>
        <v>0.8</v>
      </c>
    </row>
    <row r="247" customFormat="false" ht="12.75" hidden="false" customHeight="false" outlineLevel="0" collapsed="false">
      <c r="B247" s="41" t="n">
        <f aca="false">B246+E$4</f>
        <v>2350</v>
      </c>
      <c r="C247" s="91" t="n">
        <f aca="false">C246+E$7*E$4-E$7*E$4*C246/E246-E$9*E$4</f>
        <v>20000</v>
      </c>
      <c r="D247" s="42" t="n">
        <f aca="false">D246-E$7*E$4*D246/E246</f>
        <v>3.36648697699092E-021</v>
      </c>
      <c r="E247" s="42" t="n">
        <f aca="false">+C247+D247</f>
        <v>20000</v>
      </c>
      <c r="F247" s="92" t="n">
        <f aca="false">+(D247/E247)*100</f>
        <v>1.68324348849546E-023</v>
      </c>
      <c r="G247" s="88" t="n">
        <f aca="false">+F247/F246</f>
        <v>0.8</v>
      </c>
    </row>
    <row r="248" customFormat="false" ht="12.75" hidden="false" customHeight="false" outlineLevel="0" collapsed="false">
      <c r="B248" s="41" t="n">
        <f aca="false">B247+E$4</f>
        <v>2360</v>
      </c>
      <c r="C248" s="91" t="n">
        <f aca="false">C247+E$7*E$4-E$7*E$4*C247/E247-E$9*E$4</f>
        <v>20000</v>
      </c>
      <c r="D248" s="42" t="n">
        <f aca="false">D247-E$7*E$4*D247/E247</f>
        <v>2.69318958159274E-021</v>
      </c>
      <c r="E248" s="42" t="n">
        <f aca="false">+C248+D248</f>
        <v>20000</v>
      </c>
      <c r="F248" s="92" t="n">
        <f aca="false">+(D248/E248)*100</f>
        <v>1.34659479079637E-023</v>
      </c>
      <c r="G248" s="88" t="n">
        <f aca="false">+F248/F247</f>
        <v>0.8</v>
      </c>
    </row>
    <row r="249" customFormat="false" ht="12.75" hidden="false" customHeight="false" outlineLevel="0" collapsed="false">
      <c r="B249" s="41" t="n">
        <f aca="false">B248+E$4</f>
        <v>2370</v>
      </c>
      <c r="C249" s="91" t="n">
        <f aca="false">C248+E$7*E$4-E$7*E$4*C248/E248-E$9*E$4</f>
        <v>20000</v>
      </c>
      <c r="D249" s="42" t="n">
        <f aca="false">D248-E$7*E$4*D248/E248</f>
        <v>2.15455166527419E-021</v>
      </c>
      <c r="E249" s="42" t="n">
        <f aca="false">+C249+D249</f>
        <v>20000</v>
      </c>
      <c r="F249" s="92" t="n">
        <f aca="false">+(D249/E249)*100</f>
        <v>1.07727583263709E-023</v>
      </c>
      <c r="G249" s="88" t="n">
        <f aca="false">+F249/F248</f>
        <v>0.8</v>
      </c>
    </row>
    <row r="250" customFormat="false" ht="12.75" hidden="false" customHeight="false" outlineLevel="0" collapsed="false">
      <c r="B250" s="41" t="n">
        <f aca="false">B249+E$4</f>
        <v>2380</v>
      </c>
      <c r="C250" s="91" t="n">
        <f aca="false">C249+E$7*E$4-E$7*E$4*C249/E249-E$9*E$4</f>
        <v>20000</v>
      </c>
      <c r="D250" s="42" t="n">
        <f aca="false">D249-E$7*E$4*D249/E249</f>
        <v>1.72364133221935E-021</v>
      </c>
      <c r="E250" s="42" t="n">
        <f aca="false">+C250+D250</f>
        <v>20000</v>
      </c>
      <c r="F250" s="92" t="n">
        <f aca="false">+(D250/E250)*100</f>
        <v>8.61820666109676E-024</v>
      </c>
      <c r="G250" s="88" t="n">
        <f aca="false">+F250/F249</f>
        <v>0.8</v>
      </c>
    </row>
    <row r="251" customFormat="false" ht="12.75" hidden="false" customHeight="false" outlineLevel="0" collapsed="false">
      <c r="B251" s="41" t="n">
        <f aca="false">B250+E$4</f>
        <v>2390</v>
      </c>
      <c r="C251" s="91" t="n">
        <f aca="false">C250+E$7*E$4-E$7*E$4*C250/E250-E$9*E$4</f>
        <v>20000</v>
      </c>
      <c r="D251" s="42" t="n">
        <f aca="false">D250-E$7*E$4*D250/E250</f>
        <v>1.37891306577548E-021</v>
      </c>
      <c r="E251" s="42" t="n">
        <f aca="false">+C251+D251</f>
        <v>20000</v>
      </c>
      <c r="F251" s="92" t="n">
        <f aca="false">+(D251/E251)*100</f>
        <v>6.89456532887741E-024</v>
      </c>
      <c r="G251" s="88" t="n">
        <f aca="false">+F251/F250</f>
        <v>0.8</v>
      </c>
    </row>
    <row r="252" customFormat="false" ht="12.75" hidden="false" customHeight="false" outlineLevel="0" collapsed="false">
      <c r="B252" s="41" t="n">
        <f aca="false">B251+E$4</f>
        <v>2400</v>
      </c>
      <c r="C252" s="91" t="n">
        <f aca="false">C251+E$7*E$4-E$7*E$4*C251/E251-E$9*E$4</f>
        <v>20000</v>
      </c>
      <c r="D252" s="42" t="n">
        <f aca="false">D251-E$7*E$4*D251/E251</f>
        <v>1.10313045262038E-021</v>
      </c>
      <c r="E252" s="42" t="n">
        <f aca="false">+C252+D252</f>
        <v>20000</v>
      </c>
      <c r="F252" s="92" t="n">
        <f aca="false">+(D252/E252)*100</f>
        <v>5.51565226310192E-024</v>
      </c>
      <c r="G252" s="88" t="n">
        <f aca="false">+F252/F251</f>
        <v>0.8</v>
      </c>
    </row>
    <row r="253" customFormat="false" ht="12.75" hidden="false" customHeight="false" outlineLevel="0" collapsed="false">
      <c r="B253" s="41" t="n">
        <f aca="false">B252+E$4</f>
        <v>2410</v>
      </c>
      <c r="C253" s="91" t="n">
        <f aca="false">C252+E$7*E$4-E$7*E$4*C252/E252-E$9*E$4</f>
        <v>20000</v>
      </c>
      <c r="D253" s="42" t="n">
        <f aca="false">D252-E$7*E$4*D252/E252</f>
        <v>8.82504362096307E-022</v>
      </c>
      <c r="E253" s="42" t="n">
        <f aca="false">+C253+D253</f>
        <v>20000</v>
      </c>
      <c r="F253" s="92" t="n">
        <f aca="false">+(D253/E253)*100</f>
        <v>4.41252181048154E-024</v>
      </c>
      <c r="G253" s="88" t="n">
        <f aca="false">+F253/F252</f>
        <v>0.8</v>
      </c>
    </row>
    <row r="254" customFormat="false" ht="12.75" hidden="false" customHeight="false" outlineLevel="0" collapsed="false">
      <c r="B254" s="41" t="n">
        <f aca="false">B253+E$4</f>
        <v>2420</v>
      </c>
      <c r="C254" s="91" t="n">
        <f aca="false">C253+E$7*E$4-E$7*E$4*C253/E253-E$9*E$4</f>
        <v>20000</v>
      </c>
      <c r="D254" s="42" t="n">
        <f aca="false">D253-E$7*E$4*D253/E253</f>
        <v>7.06003489677046E-022</v>
      </c>
      <c r="E254" s="42" t="n">
        <f aca="false">+C254+D254</f>
        <v>20000</v>
      </c>
      <c r="F254" s="92" t="n">
        <f aca="false">+(D254/E254)*100</f>
        <v>3.53001744838523E-024</v>
      </c>
      <c r="G254" s="88" t="n">
        <f aca="false">+F254/F253</f>
        <v>0.8</v>
      </c>
    </row>
    <row r="255" customFormat="false" ht="12.75" hidden="false" customHeight="false" outlineLevel="0" collapsed="false">
      <c r="B255" s="41" t="n">
        <f aca="false">B254+E$4</f>
        <v>2430</v>
      </c>
      <c r="C255" s="91" t="n">
        <f aca="false">C254+E$7*E$4-E$7*E$4*C254/E254-E$9*E$4</f>
        <v>20000</v>
      </c>
      <c r="D255" s="42" t="n">
        <f aca="false">D254-E$7*E$4*D254/E254</f>
        <v>5.64802791741637E-022</v>
      </c>
      <c r="E255" s="42" t="n">
        <f aca="false">+C255+D255</f>
        <v>20000</v>
      </c>
      <c r="F255" s="92" t="n">
        <f aca="false">+(D255/E255)*100</f>
        <v>2.82401395870818E-024</v>
      </c>
      <c r="G255" s="88" t="n">
        <f aca="false">+F255/F254</f>
        <v>0.8</v>
      </c>
    </row>
    <row r="256" customFormat="false" ht="12.75" hidden="false" customHeight="false" outlineLevel="0" collapsed="false">
      <c r="B256" s="41" t="n">
        <f aca="false">B255+E$4</f>
        <v>2440</v>
      </c>
      <c r="C256" s="91" t="n">
        <f aca="false">C255+E$7*E$4-E$7*E$4*C255/E255-E$9*E$4</f>
        <v>20000</v>
      </c>
      <c r="D256" s="42" t="n">
        <f aca="false">D255-E$7*E$4*D255/E255</f>
        <v>4.51842233393309E-022</v>
      </c>
      <c r="E256" s="42" t="n">
        <f aca="false">+C256+D256</f>
        <v>20000</v>
      </c>
      <c r="F256" s="92" t="n">
        <f aca="false">+(D256/E256)*100</f>
        <v>2.25921116696655E-024</v>
      </c>
      <c r="G256" s="88" t="n">
        <f aca="false">+F256/F255</f>
        <v>0.8</v>
      </c>
    </row>
    <row r="257" customFormat="false" ht="12.75" hidden="false" customHeight="false" outlineLevel="0" collapsed="false">
      <c r="B257" s="41" t="n">
        <f aca="false">B256+E$4</f>
        <v>2450</v>
      </c>
      <c r="C257" s="91" t="n">
        <f aca="false">C256+E$7*E$4-E$7*E$4*C256/E256-E$9*E$4</f>
        <v>20000</v>
      </c>
      <c r="D257" s="42" t="n">
        <f aca="false">D256-E$7*E$4*D256/E256</f>
        <v>3.61473786714647E-022</v>
      </c>
      <c r="E257" s="42" t="n">
        <f aca="false">+C257+D257</f>
        <v>20000</v>
      </c>
      <c r="F257" s="92" t="n">
        <f aca="false">+(D257/E257)*100</f>
        <v>1.80736893357324E-024</v>
      </c>
      <c r="G257" s="88" t="n">
        <f aca="false">+F257/F256</f>
        <v>0.8</v>
      </c>
    </row>
    <row r="258" customFormat="false" ht="12.75" hidden="false" customHeight="false" outlineLevel="0" collapsed="false">
      <c r="B258" s="41" t="n">
        <f aca="false">B257+E$4</f>
        <v>2460</v>
      </c>
      <c r="C258" s="91" t="n">
        <f aca="false">C257+E$7*E$4-E$7*E$4*C257/E257-E$9*E$4</f>
        <v>20000</v>
      </c>
      <c r="D258" s="42" t="n">
        <f aca="false">D257-E$7*E$4*D257/E257</f>
        <v>2.89179029371718E-022</v>
      </c>
      <c r="E258" s="42" t="n">
        <f aca="false">+C258+D258</f>
        <v>20000</v>
      </c>
      <c r="F258" s="92" t="n">
        <f aca="false">+(D258/E258)*100</f>
        <v>1.44589514685859E-024</v>
      </c>
      <c r="G258" s="88" t="n">
        <f aca="false">+F258/F257</f>
        <v>0.8</v>
      </c>
    </row>
    <row r="259" customFormat="false" ht="12.75" hidden="false" customHeight="false" outlineLevel="0" collapsed="false">
      <c r="B259" s="41" t="n">
        <f aca="false">B258+E$4</f>
        <v>2470</v>
      </c>
      <c r="C259" s="91" t="n">
        <f aca="false">C258+E$7*E$4-E$7*E$4*C258/E258-E$9*E$4</f>
        <v>20000</v>
      </c>
      <c r="D259" s="42" t="n">
        <f aca="false">D258-E$7*E$4*D258/E258</f>
        <v>2.31343223497374E-022</v>
      </c>
      <c r="E259" s="42" t="n">
        <f aca="false">+C259+D259</f>
        <v>20000</v>
      </c>
      <c r="F259" s="92" t="n">
        <f aca="false">+(D259/E259)*100</f>
        <v>1.15671611748687E-024</v>
      </c>
      <c r="G259" s="88" t="n">
        <f aca="false">+F259/F258</f>
        <v>0.8</v>
      </c>
    </row>
    <row r="260" customFormat="false" ht="12.75" hidden="false" customHeight="false" outlineLevel="0" collapsed="false">
      <c r="B260" s="41" t="n">
        <f aca="false">B259+E$4</f>
        <v>2480</v>
      </c>
      <c r="C260" s="91" t="n">
        <f aca="false">C259+E$7*E$4-E$7*E$4*C259/E259-E$9*E$4</f>
        <v>20000</v>
      </c>
      <c r="D260" s="42" t="n">
        <f aca="false">D259-E$7*E$4*D259/E259</f>
        <v>1.85074578797899E-022</v>
      </c>
      <c r="E260" s="42" t="n">
        <f aca="false">+C260+D260</f>
        <v>20000</v>
      </c>
      <c r="F260" s="92" t="n">
        <f aca="false">+(D260/E260)*100</f>
        <v>9.25372893989498E-025</v>
      </c>
      <c r="G260" s="88" t="n">
        <f aca="false">+F260/F259</f>
        <v>0.8</v>
      </c>
    </row>
    <row r="261" customFormat="false" ht="12.75" hidden="false" customHeight="false" outlineLevel="0" collapsed="false">
      <c r="B261" s="41" t="n">
        <f aca="false">B260+E$4</f>
        <v>2490</v>
      </c>
      <c r="C261" s="91" t="n">
        <f aca="false">C260+E$7*E$4-E$7*E$4*C260/E260-E$9*E$4</f>
        <v>20000</v>
      </c>
      <c r="D261" s="42" t="n">
        <f aca="false">D260-E$7*E$4*D260/E260</f>
        <v>1.4805966303832E-022</v>
      </c>
      <c r="E261" s="42" t="n">
        <f aca="false">+C261+D261</f>
        <v>20000</v>
      </c>
      <c r="F261" s="92" t="n">
        <f aca="false">+(D261/E261)*100</f>
        <v>7.40298315191598E-025</v>
      </c>
      <c r="G261" s="88" t="n">
        <f aca="false">+F261/F260</f>
        <v>0.8</v>
      </c>
    </row>
    <row r="262" customFormat="false" ht="12.75" hidden="false" customHeight="false" outlineLevel="0" collapsed="false">
      <c r="B262" s="41" t="n">
        <f aca="false">B261+E$4</f>
        <v>2500</v>
      </c>
      <c r="C262" s="91" t="n">
        <f aca="false">C261+E$7*E$4-E$7*E$4*C261/E261-E$9*E$4</f>
        <v>20000</v>
      </c>
      <c r="D262" s="42" t="n">
        <f aca="false">D261-E$7*E$4*D261/E261</f>
        <v>1.18447730430656E-022</v>
      </c>
      <c r="E262" s="42" t="n">
        <f aca="false">+C262+D262</f>
        <v>20000</v>
      </c>
      <c r="F262" s="92" t="n">
        <f aca="false">+(D262/E262)*100</f>
        <v>5.92238652153278E-025</v>
      </c>
      <c r="G262" s="88" t="n">
        <f aca="false">+F262/F261</f>
        <v>0.8</v>
      </c>
    </row>
    <row r="263" customFormat="false" ht="12.75" hidden="false" customHeight="false" outlineLevel="0" collapsed="false">
      <c r="B263" s="41" t="n">
        <f aca="false">B262+E$4</f>
        <v>2510</v>
      </c>
      <c r="C263" s="91" t="n">
        <f aca="false">C262+E$7*E$4-E$7*E$4*C262/E262-E$9*E$4</f>
        <v>20000</v>
      </c>
      <c r="D263" s="42" t="n">
        <f aca="false">D262-E$7*E$4*D262/E262</f>
        <v>9.47581843445245E-023</v>
      </c>
      <c r="E263" s="42" t="n">
        <f aca="false">+C263+D263</f>
        <v>20000</v>
      </c>
      <c r="F263" s="92" t="n">
        <f aca="false">+(D263/E263)*100</f>
        <v>4.73790921722623E-025</v>
      </c>
      <c r="G263" s="88" t="n">
        <f aca="false">+F263/F262</f>
        <v>0.8</v>
      </c>
    </row>
    <row r="264" customFormat="false" ht="12.75" hidden="false" customHeight="false" outlineLevel="0" collapsed="false">
      <c r="B264" s="41" t="n">
        <f aca="false">B263+E$4</f>
        <v>2520</v>
      </c>
      <c r="C264" s="91" t="n">
        <f aca="false">C263+E$7*E$4-E$7*E$4*C263/E263-E$9*E$4</f>
        <v>20000</v>
      </c>
      <c r="D264" s="42" t="n">
        <f aca="false">D263-E$7*E$4*D263/E263</f>
        <v>7.58065474756196E-023</v>
      </c>
      <c r="E264" s="42" t="n">
        <f aca="false">+C264+D264</f>
        <v>20000</v>
      </c>
      <c r="F264" s="92" t="n">
        <f aca="false">+(D264/E264)*100</f>
        <v>3.79032737378098E-025</v>
      </c>
      <c r="G264" s="88" t="n">
        <f aca="false">+F264/F263</f>
        <v>0.8</v>
      </c>
    </row>
    <row r="265" customFormat="false" ht="12.75" hidden="false" customHeight="false" outlineLevel="0" collapsed="false">
      <c r="B265" s="41" t="n">
        <f aca="false">B264+E$4</f>
        <v>2530</v>
      </c>
      <c r="C265" s="91" t="n">
        <f aca="false">C264+E$7*E$4-E$7*E$4*C264/E264-E$9*E$4</f>
        <v>20000</v>
      </c>
      <c r="D265" s="42" t="n">
        <f aca="false">D264-E$7*E$4*D264/E264</f>
        <v>6.06452379804957E-023</v>
      </c>
      <c r="E265" s="42" t="n">
        <f aca="false">+C265+D265</f>
        <v>20000</v>
      </c>
      <c r="F265" s="92" t="n">
        <f aca="false">+(D265/E265)*100</f>
        <v>3.03226189902478E-025</v>
      </c>
      <c r="G265" s="88" t="n">
        <f aca="false">+F265/F264</f>
        <v>0.8</v>
      </c>
    </row>
    <row r="266" customFormat="false" ht="12.75" hidden="false" customHeight="false" outlineLevel="0" collapsed="false">
      <c r="B266" s="41" t="n">
        <f aca="false">B265+E$4</f>
        <v>2540</v>
      </c>
      <c r="C266" s="91" t="n">
        <f aca="false">C265+E$7*E$4-E$7*E$4*C265/E265-E$9*E$4</f>
        <v>20000</v>
      </c>
      <c r="D266" s="42" t="n">
        <f aca="false">D265-E$7*E$4*D265/E265</f>
        <v>4.85161903843965E-023</v>
      </c>
      <c r="E266" s="42" t="n">
        <f aca="false">+C266+D266</f>
        <v>20000</v>
      </c>
      <c r="F266" s="92" t="n">
        <f aca="false">+(D266/E266)*100</f>
        <v>2.42580951921983E-025</v>
      </c>
      <c r="G266" s="88" t="n">
        <f aca="false">+F266/F265</f>
        <v>0.8</v>
      </c>
    </row>
    <row r="267" customFormat="false" ht="12.75" hidden="false" customHeight="false" outlineLevel="0" collapsed="false">
      <c r="B267" s="41" t="n">
        <f aca="false">B266+E$4</f>
        <v>2550</v>
      </c>
      <c r="C267" s="91" t="n">
        <f aca="false">C266+E$7*E$4-E$7*E$4*C266/E266-E$9*E$4</f>
        <v>20000</v>
      </c>
      <c r="D267" s="42" t="n">
        <f aca="false">D266-E$7*E$4*D266/E266</f>
        <v>3.88129523075172E-023</v>
      </c>
      <c r="E267" s="42" t="n">
        <f aca="false">+C267+D267</f>
        <v>20000</v>
      </c>
      <c r="F267" s="92" t="n">
        <f aca="false">+(D267/E267)*100</f>
        <v>1.94064761537586E-025</v>
      </c>
      <c r="G267" s="88" t="n">
        <f aca="false">+F267/F266</f>
        <v>0.8</v>
      </c>
    </row>
    <row r="268" customFormat="false" ht="12.75" hidden="false" customHeight="false" outlineLevel="0" collapsed="false">
      <c r="B268" s="41" t="n">
        <f aca="false">B267+E$4</f>
        <v>2560</v>
      </c>
      <c r="C268" s="91" t="n">
        <f aca="false">C267+E$7*E$4-E$7*E$4*C267/E267-E$9*E$4</f>
        <v>20000</v>
      </c>
      <c r="D268" s="42" t="n">
        <f aca="false">D267-E$7*E$4*D267/E267</f>
        <v>3.10503618460138E-023</v>
      </c>
      <c r="E268" s="42" t="n">
        <f aca="false">+C268+D268</f>
        <v>20000</v>
      </c>
      <c r="F268" s="92" t="n">
        <f aca="false">+(D268/E268)*100</f>
        <v>1.55251809230069E-025</v>
      </c>
      <c r="G268" s="88" t="n">
        <f aca="false">+F268/F267</f>
        <v>0.8</v>
      </c>
    </row>
    <row r="269" customFormat="false" ht="12.75" hidden="false" customHeight="false" outlineLevel="0" collapsed="false">
      <c r="B269" s="41" t="n">
        <f aca="false">B268+E$4</f>
        <v>2570</v>
      </c>
      <c r="C269" s="91" t="n">
        <f aca="false">C268+E$7*E$4-E$7*E$4*C268/E268-E$9*E$4</f>
        <v>20000</v>
      </c>
      <c r="D269" s="42" t="n">
        <f aca="false">D268-E$7*E$4*D268/E268</f>
        <v>2.4840289476811E-023</v>
      </c>
      <c r="E269" s="42" t="n">
        <f aca="false">+C269+D269</f>
        <v>20000</v>
      </c>
      <c r="F269" s="92" t="n">
        <f aca="false">+(D269/E269)*100</f>
        <v>1.24201447384055E-025</v>
      </c>
      <c r="G269" s="88" t="n">
        <f aca="false">+F269/F268</f>
        <v>0.8</v>
      </c>
    </row>
    <row r="270" customFormat="false" ht="12.75" hidden="false" customHeight="false" outlineLevel="0" collapsed="false">
      <c r="B270" s="41" t="n">
        <f aca="false">B269+E$4</f>
        <v>2580</v>
      </c>
      <c r="C270" s="91" t="n">
        <f aca="false">C269+E$7*E$4-E$7*E$4*C269/E269-E$9*E$4</f>
        <v>20000</v>
      </c>
      <c r="D270" s="42" t="n">
        <f aca="false">D269-E$7*E$4*D269/E269</f>
        <v>1.98722315814488E-023</v>
      </c>
      <c r="E270" s="42" t="n">
        <f aca="false">+C270+D270</f>
        <v>20000</v>
      </c>
      <c r="F270" s="92" t="n">
        <f aca="false">+(D270/E270)*100</f>
        <v>9.93611579072441E-026</v>
      </c>
      <c r="G270" s="88" t="n">
        <f aca="false">+F270/F269</f>
        <v>0.8</v>
      </c>
    </row>
    <row r="271" customFormat="false" ht="12.75" hidden="false" customHeight="false" outlineLevel="0" collapsed="false">
      <c r="B271" s="41" t="n">
        <f aca="false">B270+E$4</f>
        <v>2590</v>
      </c>
      <c r="C271" s="91" t="n">
        <f aca="false">C270+E$7*E$4-E$7*E$4*C270/E270-E$9*E$4</f>
        <v>20000</v>
      </c>
      <c r="D271" s="42" t="n">
        <f aca="false">D270-E$7*E$4*D270/E270</f>
        <v>1.5897785265159E-023</v>
      </c>
      <c r="E271" s="42" t="n">
        <f aca="false">+C271+D271</f>
        <v>20000</v>
      </c>
      <c r="F271" s="92" t="n">
        <f aca="false">+(D271/E271)*100</f>
        <v>7.94889263257953E-026</v>
      </c>
      <c r="G271" s="88" t="n">
        <f aca="false">+F271/F270</f>
        <v>0.8</v>
      </c>
    </row>
    <row r="272" customFormat="false" ht="12.75" hidden="false" customHeight="false" outlineLevel="0" collapsed="false">
      <c r="B272" s="41" t="n">
        <f aca="false">B271+E$4</f>
        <v>2600</v>
      </c>
      <c r="C272" s="91" t="n">
        <f aca="false">C271+E$7*E$4-E$7*E$4*C271/E271-E$9*E$4</f>
        <v>20000</v>
      </c>
      <c r="D272" s="42" t="n">
        <f aca="false">D271-E$7*E$4*D271/E271</f>
        <v>1.27182282121272E-023</v>
      </c>
      <c r="E272" s="42" t="n">
        <f aca="false">+C272+D272</f>
        <v>20000</v>
      </c>
      <c r="F272" s="92" t="n">
        <f aca="false">+(D272/E272)*100</f>
        <v>6.35911410606362E-026</v>
      </c>
      <c r="G272" s="88" t="n">
        <f aca="false">+F272/F271</f>
        <v>0.8</v>
      </c>
    </row>
    <row r="273" customFormat="false" ht="12.75" hidden="false" customHeight="false" outlineLevel="0" collapsed="false">
      <c r="B273" s="41" t="n">
        <f aca="false">B272+E$4</f>
        <v>2610</v>
      </c>
      <c r="C273" s="91" t="n">
        <f aca="false">C272+E$7*E$4-E$7*E$4*C272/E272-E$9*E$4</f>
        <v>20000</v>
      </c>
      <c r="D273" s="42" t="n">
        <f aca="false">D272-E$7*E$4*D272/E272</f>
        <v>1.01745825697018E-023</v>
      </c>
      <c r="E273" s="42" t="n">
        <f aca="false">+C273+D273</f>
        <v>20000</v>
      </c>
      <c r="F273" s="92" t="n">
        <f aca="false">+(D273/E273)*100</f>
        <v>5.0872912848509E-026</v>
      </c>
      <c r="G273" s="88" t="n">
        <f aca="false">+F273/F272</f>
        <v>0.8</v>
      </c>
    </row>
    <row r="274" customFormat="false" ht="12.75" hidden="false" customHeight="false" outlineLevel="0" collapsed="false">
      <c r="B274" s="41" t="n">
        <f aca="false">B273+E$4</f>
        <v>2620</v>
      </c>
      <c r="C274" s="91" t="n">
        <f aca="false">C273+E$7*E$4-E$7*E$4*C273/E273-E$9*E$4</f>
        <v>20000</v>
      </c>
      <c r="D274" s="42" t="n">
        <f aca="false">D273-E$7*E$4*D273/E273</f>
        <v>8.13966605576143E-024</v>
      </c>
      <c r="E274" s="42" t="n">
        <f aca="false">+C274+D274</f>
        <v>20000</v>
      </c>
      <c r="F274" s="92" t="n">
        <f aca="false">+(D274/E274)*100</f>
        <v>4.06983302788072E-026</v>
      </c>
      <c r="G274" s="88" t="n">
        <f aca="false">+F274/F273</f>
        <v>0.8</v>
      </c>
    </row>
    <row r="275" customFormat="false" ht="12.75" hidden="false" customHeight="false" outlineLevel="0" collapsed="false">
      <c r="B275" s="41" t="n">
        <f aca="false">B274+E$4</f>
        <v>2630</v>
      </c>
      <c r="C275" s="91" t="n">
        <f aca="false">C274+E$7*E$4-E$7*E$4*C274/E274-E$9*E$4</f>
        <v>20000</v>
      </c>
      <c r="D275" s="42" t="n">
        <f aca="false">D274-E$7*E$4*D274/E274</f>
        <v>6.51173284460914E-024</v>
      </c>
      <c r="E275" s="42" t="n">
        <f aca="false">+C275+D275</f>
        <v>20000</v>
      </c>
      <c r="F275" s="92" t="n">
        <f aca="false">+(D275/E275)*100</f>
        <v>3.25586642230457E-026</v>
      </c>
      <c r="G275" s="88" t="n">
        <f aca="false">+F275/F274</f>
        <v>0.8</v>
      </c>
    </row>
    <row r="276" customFormat="false" ht="12.75" hidden="false" customHeight="false" outlineLevel="0" collapsed="false">
      <c r="B276" s="41" t="n">
        <f aca="false">B275+E$4</f>
        <v>2640</v>
      </c>
      <c r="C276" s="91" t="n">
        <f aca="false">C275+E$7*E$4-E$7*E$4*C275/E275-E$9*E$4</f>
        <v>20000</v>
      </c>
      <c r="D276" s="42" t="n">
        <f aca="false">D275-E$7*E$4*D275/E275</f>
        <v>5.20938627568732E-024</v>
      </c>
      <c r="E276" s="42" t="n">
        <f aca="false">+C276+D276</f>
        <v>20000</v>
      </c>
      <c r="F276" s="92" t="n">
        <f aca="false">+(D276/E276)*100</f>
        <v>2.60469313784366E-026</v>
      </c>
      <c r="G276" s="88" t="n">
        <f aca="false">+F276/F275</f>
        <v>0.8</v>
      </c>
    </row>
    <row r="277" customFormat="false" ht="12.75" hidden="false" customHeight="false" outlineLevel="0" collapsed="false">
      <c r="B277" s="41" t="n">
        <f aca="false">B276+E$4</f>
        <v>2650</v>
      </c>
      <c r="C277" s="91" t="n">
        <f aca="false">C276+E$7*E$4-E$7*E$4*C276/E276-E$9*E$4</f>
        <v>20000</v>
      </c>
      <c r="D277" s="42" t="n">
        <f aca="false">D276-E$7*E$4*D276/E276</f>
        <v>4.16750902054985E-024</v>
      </c>
      <c r="E277" s="42" t="n">
        <f aca="false">+C277+D277</f>
        <v>20000</v>
      </c>
      <c r="F277" s="92" t="n">
        <f aca="false">+(D277/E277)*100</f>
        <v>2.08375451027493E-026</v>
      </c>
      <c r="G277" s="88" t="n">
        <f aca="false">+F277/F276</f>
        <v>0.8</v>
      </c>
    </row>
    <row r="278" customFormat="false" ht="12.75" hidden="false" customHeight="false" outlineLevel="0" collapsed="false">
      <c r="B278" s="41" t="n">
        <f aca="false">B277+E$4</f>
        <v>2660</v>
      </c>
      <c r="C278" s="91" t="n">
        <f aca="false">C277+E$7*E$4-E$7*E$4*C277/E277-E$9*E$4</f>
        <v>20000</v>
      </c>
      <c r="D278" s="42" t="n">
        <f aca="false">D277-E$7*E$4*D277/E277</f>
        <v>3.33400721643988E-024</v>
      </c>
      <c r="E278" s="42" t="n">
        <f aca="false">+C278+D278</f>
        <v>20000</v>
      </c>
      <c r="F278" s="92" t="n">
        <f aca="false">+(D278/E278)*100</f>
        <v>1.66700360821994E-026</v>
      </c>
      <c r="G278" s="88" t="n">
        <f aca="false">+F278/F277</f>
        <v>0.8</v>
      </c>
    </row>
    <row r="279" customFormat="false" ht="12.75" hidden="false" customHeight="false" outlineLevel="0" collapsed="false">
      <c r="B279" s="41" t="n">
        <f aca="false">B278+E$4</f>
        <v>2670</v>
      </c>
      <c r="C279" s="91" t="n">
        <f aca="false">C278+E$7*E$4-E$7*E$4*C278/E278-E$9*E$4</f>
        <v>20000</v>
      </c>
      <c r="D279" s="42" t="n">
        <f aca="false">D278-E$7*E$4*D278/E278</f>
        <v>2.6672057731519E-024</v>
      </c>
      <c r="E279" s="42" t="n">
        <f aca="false">+C279+D279</f>
        <v>20000</v>
      </c>
      <c r="F279" s="92" t="n">
        <f aca="false">+(D279/E279)*100</f>
        <v>1.33360288657595E-026</v>
      </c>
      <c r="G279" s="88" t="n">
        <f aca="false">+F279/F278</f>
        <v>0.8</v>
      </c>
    </row>
    <row r="280" customFormat="false" ht="12.75" hidden="false" customHeight="false" outlineLevel="0" collapsed="false">
      <c r="B280" s="41" t="n">
        <f aca="false">B279+E$4</f>
        <v>2680</v>
      </c>
      <c r="C280" s="91" t="n">
        <f aca="false">C279+E$7*E$4-E$7*E$4*C279/E279-E$9*E$4</f>
        <v>20000</v>
      </c>
      <c r="D280" s="42" t="n">
        <f aca="false">D279-E$7*E$4*D279/E279</f>
        <v>2.13376461852152E-024</v>
      </c>
      <c r="E280" s="42" t="n">
        <f aca="false">+C280+D280</f>
        <v>20000</v>
      </c>
      <c r="F280" s="92" t="n">
        <f aca="false">+(D280/E280)*100</f>
        <v>1.06688230926076E-026</v>
      </c>
      <c r="G280" s="88" t="n">
        <f aca="false">+F280/F279</f>
        <v>0.8</v>
      </c>
    </row>
    <row r="281" customFormat="false" ht="12.75" hidden="false" customHeight="false" outlineLevel="0" collapsed="false">
      <c r="B281" s="41" t="n">
        <f aca="false">B280+E$4</f>
        <v>2690</v>
      </c>
      <c r="C281" s="91" t="n">
        <f aca="false">C280+E$7*E$4-E$7*E$4*C280/E280-E$9*E$4</f>
        <v>20000</v>
      </c>
      <c r="D281" s="42" t="n">
        <f aca="false">D280-E$7*E$4*D280/E280</f>
        <v>1.70701169481722E-024</v>
      </c>
      <c r="E281" s="42" t="n">
        <f aca="false">+C281+D281</f>
        <v>20000</v>
      </c>
      <c r="F281" s="92" t="n">
        <f aca="false">+(D281/E281)*100</f>
        <v>8.53505847408609E-027</v>
      </c>
      <c r="G281" s="88" t="n">
        <f aca="false">+F281/F280</f>
        <v>0.8</v>
      </c>
    </row>
    <row r="282" customFormat="false" ht="12.75" hidden="false" customHeight="false" outlineLevel="0" collapsed="false">
      <c r="B282" s="41" t="n">
        <f aca="false">B281+E$4</f>
        <v>2700</v>
      </c>
      <c r="C282" s="91" t="n">
        <f aca="false">C281+E$7*E$4-E$7*E$4*C281/E281-E$9*E$4</f>
        <v>20000</v>
      </c>
      <c r="D282" s="42" t="n">
        <f aca="false">D281-E$7*E$4*D281/E281</f>
        <v>1.36560935585377E-024</v>
      </c>
      <c r="E282" s="42" t="n">
        <f aca="false">+C282+D282</f>
        <v>20000</v>
      </c>
      <c r="F282" s="92" t="n">
        <f aca="false">+(D282/E282)*100</f>
        <v>6.82804677926888E-027</v>
      </c>
      <c r="G282" s="88" t="n">
        <f aca="false">+F282/F281</f>
        <v>0.8</v>
      </c>
    </row>
    <row r="283" customFormat="false" ht="12.75" hidden="false" customHeight="false" outlineLevel="0" collapsed="false">
      <c r="B283" s="41" t="n">
        <f aca="false">B282+E$4</f>
        <v>2710</v>
      </c>
      <c r="C283" s="91" t="n">
        <f aca="false">C282+E$7*E$4-E$7*E$4*C282/E282-E$9*E$4</f>
        <v>20000</v>
      </c>
      <c r="D283" s="42" t="n">
        <f aca="false">D282-E$7*E$4*D282/E282</f>
        <v>1.09248748468302E-024</v>
      </c>
      <c r="E283" s="42" t="n">
        <f aca="false">+C283+D283</f>
        <v>20000</v>
      </c>
      <c r="F283" s="92" t="n">
        <f aca="false">+(D283/E283)*100</f>
        <v>5.4624374234151E-027</v>
      </c>
      <c r="G283" s="88" t="n">
        <f aca="false">+F283/F282</f>
        <v>0.8</v>
      </c>
    </row>
    <row r="284" customFormat="false" ht="12.75" hidden="false" customHeight="false" outlineLevel="0" collapsed="false">
      <c r="B284" s="41" t="n">
        <f aca="false">B283+E$4</f>
        <v>2720</v>
      </c>
      <c r="C284" s="91" t="n">
        <f aca="false">C283+E$7*E$4-E$7*E$4*C283/E283-E$9*E$4</f>
        <v>20000</v>
      </c>
      <c r="D284" s="42" t="n">
        <f aca="false">D283-E$7*E$4*D283/E283</f>
        <v>8.73989987746415E-025</v>
      </c>
      <c r="E284" s="42" t="n">
        <f aca="false">+C284+D284</f>
        <v>20000</v>
      </c>
      <c r="F284" s="92" t="n">
        <f aca="false">+(D284/E284)*100</f>
        <v>4.36994993873208E-027</v>
      </c>
      <c r="G284" s="88" t="n">
        <f aca="false">+F284/F283</f>
        <v>0.8</v>
      </c>
    </row>
    <row r="285" customFormat="false" ht="12.75" hidden="false" customHeight="false" outlineLevel="0" collapsed="false">
      <c r="B285" s="41" t="n">
        <f aca="false">B284+E$4</f>
        <v>2730</v>
      </c>
      <c r="C285" s="91" t="n">
        <f aca="false">C284+E$7*E$4-E$7*E$4*C284/E284-E$9*E$4</f>
        <v>20000</v>
      </c>
      <c r="D285" s="42" t="n">
        <f aca="false">D284-E$7*E$4*D284/E284</f>
        <v>6.99191990197132E-025</v>
      </c>
      <c r="E285" s="42" t="n">
        <f aca="false">+C285+D285</f>
        <v>20000</v>
      </c>
      <c r="F285" s="92" t="n">
        <f aca="false">+(D285/E285)*100</f>
        <v>3.49595995098566E-027</v>
      </c>
      <c r="G285" s="88" t="n">
        <f aca="false">+F285/F284</f>
        <v>0.8</v>
      </c>
    </row>
    <row r="286" customFormat="false" ht="12.75" hidden="false" customHeight="false" outlineLevel="0" collapsed="false">
      <c r="B286" s="41" t="n">
        <f aca="false">B285+E$4</f>
        <v>2740</v>
      </c>
      <c r="C286" s="91" t="n">
        <f aca="false">C285+E$7*E$4-E$7*E$4*C285/E285-E$9*E$4</f>
        <v>20000</v>
      </c>
      <c r="D286" s="42" t="n">
        <f aca="false">D285-E$7*E$4*D285/E285</f>
        <v>5.59353592157706E-025</v>
      </c>
      <c r="E286" s="42" t="n">
        <f aca="false">+C286+D286</f>
        <v>20000</v>
      </c>
      <c r="F286" s="92" t="n">
        <f aca="false">+(D286/E286)*100</f>
        <v>2.79676796078853E-027</v>
      </c>
      <c r="G286" s="88" t="n">
        <f aca="false">+F286/F285</f>
        <v>0.8</v>
      </c>
    </row>
    <row r="287" customFormat="false" ht="12.75" hidden="false" customHeight="false" outlineLevel="0" collapsed="false">
      <c r="B287" s="41" t="n">
        <f aca="false">B286+E$4</f>
        <v>2750</v>
      </c>
      <c r="C287" s="91" t="n">
        <f aca="false">C286+E$7*E$4-E$7*E$4*C286/E286-E$9*E$4</f>
        <v>20000</v>
      </c>
      <c r="D287" s="42" t="n">
        <f aca="false">D286-E$7*E$4*D286/E286</f>
        <v>4.47482873726165E-025</v>
      </c>
      <c r="E287" s="42" t="n">
        <f aca="false">+C287+D287</f>
        <v>20000</v>
      </c>
      <c r="F287" s="92" t="n">
        <f aca="false">+(D287/E287)*100</f>
        <v>2.23741436863082E-027</v>
      </c>
      <c r="G287" s="88" t="n">
        <f aca="false">+F287/F286</f>
        <v>0.8</v>
      </c>
    </row>
    <row r="288" customFormat="false" ht="12.75" hidden="false" customHeight="false" outlineLevel="0" collapsed="false">
      <c r="B288" s="41" t="n">
        <f aca="false">B287+E$4</f>
        <v>2760</v>
      </c>
      <c r="C288" s="91" t="n">
        <f aca="false">C287+E$7*E$4-E$7*E$4*C287/E287-E$9*E$4</f>
        <v>20000</v>
      </c>
      <c r="D288" s="42" t="n">
        <f aca="false">D287-E$7*E$4*D287/E287</f>
        <v>3.57986298980932E-025</v>
      </c>
      <c r="E288" s="42" t="n">
        <f aca="false">+C288+D288</f>
        <v>20000</v>
      </c>
      <c r="F288" s="92" t="n">
        <f aca="false">+(D288/E288)*100</f>
        <v>1.78993149490466E-027</v>
      </c>
      <c r="G288" s="88" t="n">
        <f aca="false">+F288/F287</f>
        <v>0.8</v>
      </c>
    </row>
    <row r="289" customFormat="false" ht="12.75" hidden="false" customHeight="false" outlineLevel="0" collapsed="false">
      <c r="B289" s="41" t="n">
        <f aca="false">B288+E$4</f>
        <v>2770</v>
      </c>
      <c r="C289" s="91" t="n">
        <f aca="false">C288+E$7*E$4-E$7*E$4*C288/E288-E$9*E$4</f>
        <v>20000</v>
      </c>
      <c r="D289" s="42" t="n">
        <f aca="false">D288-E$7*E$4*D288/E288</f>
        <v>2.86389039184745E-025</v>
      </c>
      <c r="E289" s="42" t="n">
        <f aca="false">+C289+D289</f>
        <v>20000</v>
      </c>
      <c r="F289" s="92" t="n">
        <f aca="false">+(D289/E289)*100</f>
        <v>1.43194519592373E-027</v>
      </c>
      <c r="G289" s="88" t="n">
        <f aca="false">+F289/F288</f>
        <v>0.8</v>
      </c>
    </row>
    <row r="290" customFormat="false" ht="12.75" hidden="false" customHeight="false" outlineLevel="0" collapsed="false">
      <c r="B290" s="41" t="n">
        <f aca="false">B289+E$4</f>
        <v>2780</v>
      </c>
      <c r="C290" s="91" t="n">
        <f aca="false">C289+E$7*E$4-E$7*E$4*C289/E289-E$9*E$4</f>
        <v>20000</v>
      </c>
      <c r="D290" s="42" t="n">
        <f aca="false">D289-E$7*E$4*D289/E289</f>
        <v>2.29111231347796E-025</v>
      </c>
      <c r="E290" s="42" t="n">
        <f aca="false">+C290+D290</f>
        <v>20000</v>
      </c>
      <c r="F290" s="92" t="n">
        <f aca="false">+(D290/E290)*100</f>
        <v>1.14555615673898E-027</v>
      </c>
      <c r="G290" s="88" t="n">
        <f aca="false">+F290/F289</f>
        <v>0.8</v>
      </c>
    </row>
    <row r="291" customFormat="false" ht="12.75" hidden="false" customHeight="false" outlineLevel="0" collapsed="false">
      <c r="B291" s="41" t="n">
        <f aca="false">B290+E$4</f>
        <v>2790</v>
      </c>
      <c r="C291" s="91" t="n">
        <f aca="false">C290+E$7*E$4-E$7*E$4*C290/E290-E$9*E$4</f>
        <v>20000</v>
      </c>
      <c r="D291" s="42" t="n">
        <f aca="false">D290-E$7*E$4*D290/E290</f>
        <v>1.83288985078237E-025</v>
      </c>
      <c r="E291" s="42" t="n">
        <f aca="false">+C291+D291</f>
        <v>20000</v>
      </c>
      <c r="F291" s="92" t="n">
        <f aca="false">+(D291/E291)*100</f>
        <v>9.16444925391185E-028</v>
      </c>
      <c r="G291" s="88" t="n">
        <f aca="false">+F291/F290</f>
        <v>0.8</v>
      </c>
    </row>
    <row r="292" customFormat="false" ht="12.75" hidden="false" customHeight="false" outlineLevel="0" collapsed="false">
      <c r="B292" s="41" t="n">
        <f aca="false">B291+E$4</f>
        <v>2800</v>
      </c>
      <c r="C292" s="91" t="n">
        <f aca="false">C291+E$7*E$4-E$7*E$4*C291/E291-E$9*E$4</f>
        <v>20000</v>
      </c>
      <c r="D292" s="42" t="n">
        <f aca="false">D291-E$7*E$4*D291/E291</f>
        <v>1.4663118806259E-025</v>
      </c>
      <c r="E292" s="42" t="n">
        <f aca="false">+C292+D292</f>
        <v>20000</v>
      </c>
      <c r="F292" s="92" t="n">
        <f aca="false">+(D292/E292)*100</f>
        <v>7.33155940312948E-028</v>
      </c>
      <c r="G292" s="88" t="n">
        <f aca="false">+F292/F291</f>
        <v>0.8</v>
      </c>
    </row>
    <row r="293" customFormat="false" ht="12.75" hidden="false" customHeight="false" outlineLevel="0" collapsed="false">
      <c r="B293" s="41" t="n">
        <f aca="false">B292+E$4</f>
        <v>2810</v>
      </c>
      <c r="C293" s="91" t="n">
        <f aca="false">C292+E$7*E$4-E$7*E$4*C292/E292-E$9*E$4</f>
        <v>20000</v>
      </c>
      <c r="D293" s="42" t="n">
        <f aca="false">D292-E$7*E$4*D292/E292</f>
        <v>1.17304950450072E-025</v>
      </c>
      <c r="E293" s="42" t="n">
        <f aca="false">+C293+D293</f>
        <v>20000</v>
      </c>
      <c r="F293" s="92" t="n">
        <f aca="false">+(D293/E293)*100</f>
        <v>5.86524752250358E-028</v>
      </c>
      <c r="G293" s="88" t="n">
        <f aca="false">+F293/F292</f>
        <v>0.8</v>
      </c>
    </row>
    <row r="294" customFormat="false" ht="12.75" hidden="false" customHeight="false" outlineLevel="0" collapsed="false">
      <c r="B294" s="41" t="n">
        <f aca="false">B293+E$4</f>
        <v>2820</v>
      </c>
      <c r="C294" s="91" t="n">
        <f aca="false">C293+E$7*E$4-E$7*E$4*C293/E293-E$9*E$4</f>
        <v>20000</v>
      </c>
      <c r="D294" s="42" t="n">
        <f aca="false">D293-E$7*E$4*D293/E293</f>
        <v>9.38439603600573E-026</v>
      </c>
      <c r="E294" s="42" t="n">
        <f aca="false">+C294+D294</f>
        <v>20000</v>
      </c>
      <c r="F294" s="92" t="n">
        <f aca="false">+(D294/E294)*100</f>
        <v>4.69219801800287E-028</v>
      </c>
      <c r="G294" s="88" t="n">
        <f aca="false">+F294/F293</f>
        <v>0.8</v>
      </c>
    </row>
    <row r="295" customFormat="false" ht="12.75" hidden="false" customHeight="false" outlineLevel="0" collapsed="false">
      <c r="B295" s="41" t="n">
        <f aca="false">B294+E$4</f>
        <v>2830</v>
      </c>
      <c r="C295" s="91" t="n">
        <f aca="false">C294+E$7*E$4-E$7*E$4*C294/E294-E$9*E$4</f>
        <v>20000</v>
      </c>
      <c r="D295" s="42" t="n">
        <f aca="false">D294-E$7*E$4*D294/E294</f>
        <v>7.50751682880458E-026</v>
      </c>
      <c r="E295" s="42" t="n">
        <f aca="false">+C295+D295</f>
        <v>20000</v>
      </c>
      <c r="F295" s="92" t="n">
        <f aca="false">+(D295/E295)*100</f>
        <v>3.75375841440229E-028</v>
      </c>
      <c r="G295" s="88" t="n">
        <f aca="false">+F295/F294</f>
        <v>0.8</v>
      </c>
    </row>
    <row r="296" customFormat="false" ht="12.75" hidden="false" customHeight="false" outlineLevel="0" collapsed="false">
      <c r="B296" s="41" t="n">
        <f aca="false">B295+E$4</f>
        <v>2840</v>
      </c>
      <c r="C296" s="91" t="n">
        <f aca="false">C295+E$7*E$4-E$7*E$4*C295/E295-E$9*E$4</f>
        <v>20000</v>
      </c>
      <c r="D296" s="42" t="n">
        <f aca="false">D295-E$7*E$4*D295/E295</f>
        <v>6.00601346304367E-026</v>
      </c>
      <c r="E296" s="42" t="n">
        <f aca="false">+C296+D296</f>
        <v>20000</v>
      </c>
      <c r="F296" s="92" t="n">
        <f aca="false">+(D296/E296)*100</f>
        <v>3.00300673152183E-028</v>
      </c>
      <c r="G296" s="88" t="n">
        <f aca="false">+F296/F295</f>
        <v>0.8</v>
      </c>
    </row>
    <row r="297" customFormat="false" ht="12.75" hidden="false" customHeight="false" outlineLevel="0" collapsed="false">
      <c r="B297" s="41" t="n">
        <f aca="false">B296+E$4</f>
        <v>2850</v>
      </c>
      <c r="C297" s="91" t="n">
        <f aca="false">C296+E$7*E$4-E$7*E$4*C296/E296-E$9*E$4</f>
        <v>20000</v>
      </c>
      <c r="D297" s="42" t="n">
        <f aca="false">D296-E$7*E$4*D296/E296</f>
        <v>4.80481077043493E-026</v>
      </c>
      <c r="E297" s="42" t="n">
        <f aca="false">+C297+D297</f>
        <v>20000</v>
      </c>
      <c r="F297" s="92" t="n">
        <f aca="false">+(D297/E297)*100</f>
        <v>2.40240538521747E-028</v>
      </c>
      <c r="G297" s="88" t="n">
        <f aca="false">+F297/F296</f>
        <v>0.8</v>
      </c>
    </row>
    <row r="298" customFormat="false" ht="12.75" hidden="false" customHeight="false" outlineLevel="0" collapsed="false">
      <c r="B298" s="41" t="n">
        <f aca="false">B297+E$4</f>
        <v>2860</v>
      </c>
      <c r="C298" s="91" t="n">
        <f aca="false">C297+E$7*E$4-E$7*E$4*C297/E297-E$9*E$4</f>
        <v>20000</v>
      </c>
      <c r="D298" s="42" t="n">
        <f aca="false">D297-E$7*E$4*D297/E297</f>
        <v>3.84384861634795E-026</v>
      </c>
      <c r="E298" s="42" t="n">
        <f aca="false">+C298+D298</f>
        <v>20000</v>
      </c>
      <c r="F298" s="92" t="n">
        <f aca="false">+(D298/E298)*100</f>
        <v>1.92192430817397E-028</v>
      </c>
      <c r="G298" s="88" t="n">
        <f aca="false">+F298/F297</f>
        <v>0.8</v>
      </c>
    </row>
    <row r="299" customFormat="false" ht="12.75" hidden="false" customHeight="false" outlineLevel="0" collapsed="false">
      <c r="B299" s="41" t="n">
        <f aca="false">B298+E$4</f>
        <v>2870</v>
      </c>
      <c r="C299" s="91" t="n">
        <f aca="false">C298+E$7*E$4-E$7*E$4*C298/E298-E$9*E$4</f>
        <v>20000</v>
      </c>
      <c r="D299" s="42" t="n">
        <f aca="false">D298-E$7*E$4*D298/E298</f>
        <v>3.07507889307836E-026</v>
      </c>
      <c r="E299" s="42" t="n">
        <f aca="false">+C299+D299</f>
        <v>20000</v>
      </c>
      <c r="F299" s="92" t="n">
        <f aca="false">+(D299/E299)*100</f>
        <v>1.53753944653918E-028</v>
      </c>
      <c r="G299" s="88" t="n">
        <f aca="false">+F299/F298</f>
        <v>0.8</v>
      </c>
    </row>
    <row r="300" customFormat="false" ht="12.75" hidden="false" customHeight="false" outlineLevel="0" collapsed="false">
      <c r="B300" s="41" t="n">
        <f aca="false">B299+E$4</f>
        <v>2880</v>
      </c>
      <c r="C300" s="91" t="n">
        <f aca="false">C299+E$7*E$4-E$7*E$4*C299/E299-E$9*E$4</f>
        <v>20000</v>
      </c>
      <c r="D300" s="42" t="n">
        <f aca="false">D299-E$7*E$4*D299/E299</f>
        <v>2.46006311446268E-026</v>
      </c>
      <c r="E300" s="42" t="n">
        <f aca="false">+C300+D300</f>
        <v>20000</v>
      </c>
      <c r="F300" s="92" t="n">
        <f aca="false">+(D300/E300)*100</f>
        <v>1.23003155723134E-028</v>
      </c>
      <c r="G300" s="88" t="n">
        <f aca="false">+F300/F299</f>
        <v>0.8</v>
      </c>
    </row>
    <row r="301" customFormat="false" ht="12.75" hidden="false" customHeight="false" outlineLevel="0" collapsed="false">
      <c r="B301" s="41" t="n">
        <f aca="false">B300+E$4</f>
        <v>2890</v>
      </c>
      <c r="C301" s="91" t="n">
        <f aca="false">C300+E$7*E$4-E$7*E$4*C300/E300-E$9*E$4</f>
        <v>20000</v>
      </c>
      <c r="D301" s="42" t="n">
        <f aca="false">D300-E$7*E$4*D300/E300</f>
        <v>1.96805049157015E-026</v>
      </c>
      <c r="E301" s="42" t="n">
        <f aca="false">+C301+D301</f>
        <v>20000</v>
      </c>
      <c r="F301" s="92" t="n">
        <f aca="false">+(D301/E301)*100</f>
        <v>9.84025245785074E-029</v>
      </c>
      <c r="G301" s="88" t="n">
        <f aca="false">+F301/F300</f>
        <v>0.8</v>
      </c>
    </row>
    <row r="302" customFormat="false" ht="12.75" hidden="false" customHeight="false" outlineLevel="0" collapsed="false">
      <c r="B302" s="41" t="n">
        <f aca="false">B301+E$4</f>
        <v>2900</v>
      </c>
      <c r="C302" s="91" t="n">
        <f aca="false">C301+E$7*E$4-E$7*E$4*C301/E301-E$9*E$4</f>
        <v>20000</v>
      </c>
      <c r="D302" s="42" t="n">
        <f aca="false">D301-E$7*E$4*D301/E301</f>
        <v>1.57444039325612E-026</v>
      </c>
      <c r="E302" s="42" t="n">
        <f aca="false">+C302+D302</f>
        <v>20000</v>
      </c>
      <c r="F302" s="92" t="n">
        <f aca="false">+(D302/E302)*100</f>
        <v>7.87220196628059E-029</v>
      </c>
      <c r="G302" s="88" t="n">
        <f aca="false">+F302/F301</f>
        <v>0.8</v>
      </c>
    </row>
    <row r="303" customFormat="false" ht="12.75" hidden="false" customHeight="false" outlineLevel="0" collapsed="false">
      <c r="B303" s="41" t="n">
        <f aca="false">B302+E$4</f>
        <v>2910</v>
      </c>
      <c r="C303" s="91" t="n">
        <f aca="false">C302+E$7*E$4-E$7*E$4*C302/E302-E$9*E$4</f>
        <v>20000</v>
      </c>
      <c r="D303" s="42" t="n">
        <f aca="false">D302-E$7*E$4*D302/E302</f>
        <v>1.25955231460489E-026</v>
      </c>
      <c r="E303" s="42" t="n">
        <f aca="false">+C303+D303</f>
        <v>20000</v>
      </c>
      <c r="F303" s="92" t="n">
        <f aca="false">+(D303/E303)*100</f>
        <v>6.29776157302447E-029</v>
      </c>
      <c r="G303" s="88" t="n">
        <f aca="false">+F303/F302</f>
        <v>0.8</v>
      </c>
    </row>
    <row r="304" customFormat="false" ht="12.75" hidden="false" customHeight="false" outlineLevel="0" collapsed="false">
      <c r="B304" s="41" t="n">
        <f aca="false">B303+E$4</f>
        <v>2920</v>
      </c>
      <c r="C304" s="91" t="n">
        <f aca="false">C303+E$7*E$4-E$7*E$4*C303/E303-E$9*E$4</f>
        <v>20000</v>
      </c>
      <c r="D304" s="42" t="n">
        <f aca="false">D303-E$7*E$4*D303/E303</f>
        <v>1.00764185168392E-026</v>
      </c>
      <c r="E304" s="42" t="n">
        <f aca="false">+C304+D304</f>
        <v>20000</v>
      </c>
      <c r="F304" s="92" t="n">
        <f aca="false">+(D304/E304)*100</f>
        <v>5.03820925841958E-029</v>
      </c>
      <c r="G304" s="88" t="n">
        <f aca="false">+F304/F303</f>
        <v>0.8</v>
      </c>
    </row>
    <row r="305" customFormat="false" ht="12.75" hidden="false" customHeight="false" outlineLevel="0" collapsed="false">
      <c r="B305" s="41" t="n">
        <f aca="false">B304+E$4</f>
        <v>2930</v>
      </c>
      <c r="C305" s="91" t="n">
        <f aca="false">C304+E$7*E$4-E$7*E$4*C304/E304-E$9*E$4</f>
        <v>20000</v>
      </c>
      <c r="D305" s="42" t="n">
        <f aca="false">D304-E$7*E$4*D304/E304</f>
        <v>8.06113481347132E-027</v>
      </c>
      <c r="E305" s="42" t="n">
        <f aca="false">+C305+D305</f>
        <v>20000</v>
      </c>
      <c r="F305" s="92" t="n">
        <f aca="false">+(D305/E305)*100</f>
        <v>4.03056740673566E-029</v>
      </c>
      <c r="G305" s="88" t="n">
        <f aca="false">+F305/F304</f>
        <v>0.8</v>
      </c>
    </row>
    <row r="306" customFormat="false" ht="12.75" hidden="false" customHeight="false" outlineLevel="0" collapsed="false">
      <c r="B306" s="41" t="n">
        <f aca="false">B305+E$4</f>
        <v>2940</v>
      </c>
      <c r="C306" s="91" t="n">
        <f aca="false">C305+E$7*E$4-E$7*E$4*C305/E305-E$9*E$4</f>
        <v>20000</v>
      </c>
      <c r="D306" s="42" t="n">
        <f aca="false">D305-E$7*E$4*D305/E305</f>
        <v>6.44890785077706E-027</v>
      </c>
      <c r="E306" s="42" t="n">
        <f aca="false">+C306+D306</f>
        <v>20000</v>
      </c>
      <c r="F306" s="92" t="n">
        <f aca="false">+(D306/E306)*100</f>
        <v>3.22445392538853E-029</v>
      </c>
      <c r="G306" s="88" t="n">
        <f aca="false">+F306/F305</f>
        <v>0.8</v>
      </c>
    </row>
    <row r="307" customFormat="false" ht="12.75" hidden="false" customHeight="false" outlineLevel="0" collapsed="false">
      <c r="B307" s="41" t="n">
        <f aca="false">B306+E$4</f>
        <v>2950</v>
      </c>
      <c r="C307" s="91" t="n">
        <f aca="false">C306+E$7*E$4-E$7*E$4*C306/E306-E$9*E$4</f>
        <v>20000</v>
      </c>
      <c r="D307" s="42" t="n">
        <f aca="false">D306-E$7*E$4*D306/E306</f>
        <v>5.15912628062164E-027</v>
      </c>
      <c r="E307" s="42" t="n">
        <f aca="false">+C307+D307</f>
        <v>20000</v>
      </c>
      <c r="F307" s="92" t="n">
        <f aca="false">+(D307/E307)*100</f>
        <v>2.57956314031082E-029</v>
      </c>
      <c r="G307" s="88" t="n">
        <f aca="false">+F307/F306</f>
        <v>0.8</v>
      </c>
    </row>
    <row r="308" customFormat="false" ht="12.75" hidden="false" customHeight="false" outlineLevel="0" collapsed="false">
      <c r="B308" s="41" t="n">
        <f aca="false">B307+E$4</f>
        <v>2960</v>
      </c>
      <c r="C308" s="91" t="n">
        <f aca="false">C307+E$7*E$4-E$7*E$4*C307/E307-E$9*E$4</f>
        <v>20000</v>
      </c>
      <c r="D308" s="42" t="n">
        <f aca="false">D307-E$7*E$4*D307/E307</f>
        <v>4.12730102449732E-027</v>
      </c>
      <c r="E308" s="42" t="n">
        <f aca="false">+C308+D308</f>
        <v>20000</v>
      </c>
      <c r="F308" s="92" t="n">
        <f aca="false">+(D308/E308)*100</f>
        <v>2.06365051224866E-029</v>
      </c>
      <c r="G308" s="88" t="n">
        <f aca="false">+F308/F307</f>
        <v>0.8</v>
      </c>
    </row>
    <row r="309" customFormat="false" ht="12.75" hidden="false" customHeight="false" outlineLevel="0" collapsed="false">
      <c r="B309" s="41" t="n">
        <f aca="false">B308+E$4</f>
        <v>2970</v>
      </c>
      <c r="C309" s="91" t="n">
        <f aca="false">C308+E$7*E$4-E$7*E$4*C308/E308-E$9*E$4</f>
        <v>20000</v>
      </c>
      <c r="D309" s="42" t="n">
        <f aca="false">D308-E$7*E$4*D308/E308</f>
        <v>3.30184081959785E-027</v>
      </c>
      <c r="E309" s="42" t="n">
        <f aca="false">+C309+D309</f>
        <v>20000</v>
      </c>
      <c r="F309" s="92" t="n">
        <f aca="false">+(D309/E309)*100</f>
        <v>1.65092040979893E-029</v>
      </c>
      <c r="G309" s="88" t="n">
        <f aca="false">+F309/F308</f>
        <v>0.8</v>
      </c>
    </row>
    <row r="310" customFormat="false" ht="12.75" hidden="false" customHeight="false" outlineLevel="0" collapsed="false">
      <c r="B310" s="41" t="n">
        <f aca="false">B309+E$4</f>
        <v>2980</v>
      </c>
      <c r="C310" s="91" t="n">
        <f aca="false">C309+E$7*E$4-E$7*E$4*C309/E309-E$9*E$4</f>
        <v>20000</v>
      </c>
      <c r="D310" s="42" t="n">
        <f aca="false">D309-E$7*E$4*D309/E309</f>
        <v>2.64147265567828E-027</v>
      </c>
      <c r="E310" s="42" t="n">
        <f aca="false">+C310+D310</f>
        <v>20000</v>
      </c>
      <c r="F310" s="92" t="n">
        <f aca="false">+(D310/E310)*100</f>
        <v>1.32073632783914E-029</v>
      </c>
      <c r="G310" s="88" t="n">
        <f aca="false">+F310/F309</f>
        <v>0.8</v>
      </c>
    </row>
    <row r="311" customFormat="false" ht="12.75" hidden="false" customHeight="false" outlineLevel="0" collapsed="false">
      <c r="B311" s="41" t="n">
        <f aca="false">B310+E$4</f>
        <v>2990</v>
      </c>
      <c r="C311" s="91" t="n">
        <f aca="false">C310+E$7*E$4-E$7*E$4*C310/E310-E$9*E$4</f>
        <v>20000</v>
      </c>
      <c r="D311" s="42" t="n">
        <f aca="false">D310-E$7*E$4*D310/E310</f>
        <v>2.11317812454262E-027</v>
      </c>
      <c r="E311" s="42" t="n">
        <f aca="false">+C311+D311</f>
        <v>20000</v>
      </c>
      <c r="F311" s="92" t="n">
        <f aca="false">+(D311/E311)*100</f>
        <v>1.05658906227131E-029</v>
      </c>
      <c r="G311" s="88" t="n">
        <f aca="false">+F311/F310</f>
        <v>0.8</v>
      </c>
    </row>
    <row r="312" customFormat="false" ht="12.75" hidden="false" customHeight="false" outlineLevel="0" collapsed="false">
      <c r="B312" s="41" t="n">
        <f aca="false">B311+E$4</f>
        <v>3000</v>
      </c>
      <c r="C312" s="91" t="n">
        <f aca="false">C311+E$7*E$4-E$7*E$4*C311/E311-E$9*E$4</f>
        <v>20000</v>
      </c>
      <c r="D312" s="42" t="n">
        <f aca="false">D311-E$7*E$4*D311/E311</f>
        <v>1.6905424996341E-027</v>
      </c>
      <c r="E312" s="42" t="n">
        <f aca="false">+C312+D312</f>
        <v>20000</v>
      </c>
      <c r="F312" s="92" t="n">
        <f aca="false">+(D312/E312)*100</f>
        <v>8.4527124981705E-030</v>
      </c>
      <c r="G312" s="88" t="n">
        <f aca="false">+F312/F311</f>
        <v>0.8</v>
      </c>
    </row>
    <row r="313" customFormat="false" ht="12.75" hidden="false" customHeight="false" outlineLevel="0" collapsed="false">
      <c r="B313" s="41" t="n">
        <f aca="false">B312+E$4</f>
        <v>3010</v>
      </c>
      <c r="C313" s="91" t="n">
        <f aca="false">C312+E$7*E$4-E$7*E$4*C312/E312-E$9*E$4</f>
        <v>20000</v>
      </c>
      <c r="D313" s="42" t="n">
        <f aca="false">D312-E$7*E$4*D312/E312</f>
        <v>1.35243399970728E-027</v>
      </c>
      <c r="E313" s="42" t="n">
        <f aca="false">+C313+D313</f>
        <v>20000</v>
      </c>
      <c r="F313" s="92" t="n">
        <f aca="false">+(D313/E313)*100</f>
        <v>6.7621699985364E-030</v>
      </c>
      <c r="G313" s="88" t="n">
        <f aca="false">+F313/F312</f>
        <v>0.8</v>
      </c>
    </row>
    <row r="314" customFormat="false" ht="12.75" hidden="false" customHeight="false" outlineLevel="0" collapsed="false">
      <c r="B314" s="41" t="n">
        <f aca="false">B313+E$4</f>
        <v>3020</v>
      </c>
      <c r="C314" s="91" t="n">
        <f aca="false">C313+E$7*E$4-E$7*E$4*C313/E313-E$9*E$4</f>
        <v>20000</v>
      </c>
      <c r="D314" s="42" t="n">
        <f aca="false">D313-E$7*E$4*D313/E313</f>
        <v>1.08194719976582E-027</v>
      </c>
      <c r="E314" s="42" t="n">
        <f aca="false">+C314+D314</f>
        <v>20000</v>
      </c>
      <c r="F314" s="92" t="n">
        <f aca="false">+(D314/E314)*100</f>
        <v>5.40973599882912E-030</v>
      </c>
      <c r="G314" s="88" t="n">
        <f aca="false">+F314/F313</f>
        <v>0.8</v>
      </c>
    </row>
    <row r="315" customFormat="false" ht="12.75" hidden="false" customHeight="false" outlineLevel="0" collapsed="false">
      <c r="B315" s="41" t="n">
        <f aca="false">B314+E$4</f>
        <v>3030</v>
      </c>
      <c r="C315" s="91" t="n">
        <f aca="false">C314+E$7*E$4-E$7*E$4*C314/E314-E$9*E$4</f>
        <v>20000</v>
      </c>
      <c r="D315" s="42" t="n">
        <f aca="false">D314-E$7*E$4*D314/E314</f>
        <v>8.65557759812659E-028</v>
      </c>
      <c r="E315" s="42" t="n">
        <f aca="false">+C315+D315</f>
        <v>20000</v>
      </c>
      <c r="F315" s="92" t="n">
        <f aca="false">+(D315/E315)*100</f>
        <v>4.32778879906329E-030</v>
      </c>
      <c r="G315" s="88" t="n">
        <f aca="false">+F315/F314</f>
        <v>0.8</v>
      </c>
    </row>
    <row r="316" customFormat="false" ht="12.75" hidden="false" customHeight="false" outlineLevel="0" collapsed="false">
      <c r="B316" s="41" t="n">
        <f aca="false">B315+E$4</f>
        <v>3040</v>
      </c>
      <c r="C316" s="91" t="n">
        <f aca="false">C315+E$7*E$4-E$7*E$4*C315/E315-E$9*E$4</f>
        <v>20000</v>
      </c>
      <c r="D316" s="42" t="n">
        <f aca="false">D315-E$7*E$4*D315/E315</f>
        <v>6.92446207850127E-028</v>
      </c>
      <c r="E316" s="42" t="n">
        <f aca="false">+C316+D316</f>
        <v>20000</v>
      </c>
      <c r="F316" s="92" t="n">
        <f aca="false">+(D316/E316)*100</f>
        <v>3.46223103925064E-030</v>
      </c>
      <c r="G316" s="88" t="n">
        <f aca="false">+F316/F315</f>
        <v>0.8</v>
      </c>
    </row>
    <row r="317" customFormat="false" ht="12.75" hidden="false" customHeight="false" outlineLevel="0" collapsed="false">
      <c r="B317" s="41" t="n">
        <f aca="false">B316+E$4</f>
        <v>3050</v>
      </c>
      <c r="C317" s="91" t="n">
        <f aca="false">C316+E$7*E$4-E$7*E$4*C316/E316-E$9*E$4</f>
        <v>20000</v>
      </c>
      <c r="D317" s="42" t="n">
        <f aca="false">D316-E$7*E$4*D316/E316</f>
        <v>5.53956966280102E-028</v>
      </c>
      <c r="E317" s="42" t="n">
        <f aca="false">+C317+D317</f>
        <v>20000</v>
      </c>
      <c r="F317" s="92" t="n">
        <f aca="false">+(D317/E317)*100</f>
        <v>2.76978483140051E-030</v>
      </c>
      <c r="G317" s="88" t="n">
        <f aca="false">+F317/F316</f>
        <v>0.8</v>
      </c>
    </row>
    <row r="318" customFormat="false" ht="12.75" hidden="false" customHeight="false" outlineLevel="0" collapsed="false">
      <c r="B318" s="41" t="n">
        <f aca="false">B317+E$4</f>
        <v>3060</v>
      </c>
      <c r="C318" s="91" t="n">
        <f aca="false">C317+E$7*E$4-E$7*E$4*C317/E317-E$9*E$4</f>
        <v>20000</v>
      </c>
      <c r="D318" s="42" t="n">
        <f aca="false">D317-E$7*E$4*D317/E317</f>
        <v>4.43165573024081E-028</v>
      </c>
      <c r="E318" s="42" t="n">
        <f aca="false">+C318+D318</f>
        <v>20000</v>
      </c>
      <c r="F318" s="92" t="n">
        <f aca="false">+(D318/E318)*100</f>
        <v>2.21582786512041E-030</v>
      </c>
      <c r="G318" s="88" t="n">
        <f aca="false">+F318/F317</f>
        <v>0.8</v>
      </c>
    </row>
    <row r="319" customFormat="false" ht="12.75" hidden="false" customHeight="false" outlineLevel="0" collapsed="false">
      <c r="B319" s="41" t="n">
        <f aca="false">B318+E$4</f>
        <v>3070</v>
      </c>
      <c r="C319" s="91" t="n">
        <f aca="false">C318+E$7*E$4-E$7*E$4*C318/E318-E$9*E$4</f>
        <v>20000</v>
      </c>
      <c r="D319" s="42" t="n">
        <f aca="false">D318-E$7*E$4*D318/E318</f>
        <v>3.54532458419265E-028</v>
      </c>
      <c r="E319" s="42" t="n">
        <f aca="false">+C319+D319</f>
        <v>20000</v>
      </c>
      <c r="F319" s="92" t="n">
        <f aca="false">+(D319/E319)*100</f>
        <v>1.77266229209633E-030</v>
      </c>
      <c r="G319" s="88" t="n">
        <f aca="false">+F319/F318</f>
        <v>0.8</v>
      </c>
    </row>
    <row r="320" customFormat="false" ht="12.75" hidden="false" customHeight="false" outlineLevel="0" collapsed="false">
      <c r="B320" s="41" t="n">
        <f aca="false">B319+E$4</f>
        <v>3080</v>
      </c>
      <c r="C320" s="91" t="n">
        <f aca="false">C319+E$7*E$4-E$7*E$4*C319/E319-E$9*E$4</f>
        <v>20000</v>
      </c>
      <c r="D320" s="42" t="n">
        <f aca="false">D319-E$7*E$4*D319/E319</f>
        <v>2.83625966735412E-028</v>
      </c>
      <c r="E320" s="42" t="n">
        <f aca="false">+C320+D320</f>
        <v>20000</v>
      </c>
      <c r="F320" s="92" t="n">
        <f aca="false">+(D320/E320)*100</f>
        <v>1.41812983367706E-030</v>
      </c>
      <c r="G320" s="88" t="n">
        <f aca="false">+F320/F319</f>
        <v>0.8</v>
      </c>
    </row>
    <row r="321" customFormat="false" ht="12.75" hidden="false" customHeight="false" outlineLevel="0" collapsed="false">
      <c r="B321" s="41" t="n">
        <f aca="false">B320+E$4</f>
        <v>3090</v>
      </c>
      <c r="C321" s="91" t="n">
        <f aca="false">C320+E$7*E$4-E$7*E$4*C320/E320-E$9*E$4</f>
        <v>20000</v>
      </c>
      <c r="D321" s="42" t="n">
        <f aca="false">D320-E$7*E$4*D320/E320</f>
        <v>2.26900773388329E-028</v>
      </c>
      <c r="E321" s="42" t="n">
        <f aca="false">+C321+D321</f>
        <v>20000</v>
      </c>
      <c r="F321" s="92" t="n">
        <f aca="false">+(D321/E321)*100</f>
        <v>1.13450386694165E-030</v>
      </c>
      <c r="G321" s="88" t="n">
        <f aca="false">+F321/F320</f>
        <v>0.8</v>
      </c>
    </row>
    <row r="322" customFormat="false" ht="12.75" hidden="false" customHeight="false" outlineLevel="0" collapsed="false">
      <c r="B322" s="41" t="n">
        <f aca="false">B321+E$4</f>
        <v>3100</v>
      </c>
      <c r="C322" s="91" t="n">
        <f aca="false">C321+E$7*E$4-E$7*E$4*C321/E321-E$9*E$4</f>
        <v>20000</v>
      </c>
      <c r="D322" s="42" t="n">
        <f aca="false">D321-E$7*E$4*D321/E321</f>
        <v>1.81520618710664E-028</v>
      </c>
      <c r="E322" s="42" t="n">
        <f aca="false">+C322+D322</f>
        <v>20000</v>
      </c>
      <c r="F322" s="92" t="n">
        <f aca="false">+(D322/E322)*100</f>
        <v>9.07603093553318E-031</v>
      </c>
      <c r="G322" s="88" t="n">
        <f aca="false">+F322/F321</f>
        <v>0.8</v>
      </c>
    </row>
    <row r="323" customFormat="false" ht="12.75" hidden="false" customHeight="false" outlineLevel="0" collapsed="false">
      <c r="B323" s="41" t="n">
        <f aca="false">B322+E$4</f>
        <v>3110</v>
      </c>
      <c r="C323" s="91" t="n">
        <f aca="false">C322+E$7*E$4-E$7*E$4*C322/E322-E$9*E$4</f>
        <v>20000</v>
      </c>
      <c r="D323" s="42" t="n">
        <f aca="false">D322-E$7*E$4*D322/E322</f>
        <v>1.45216494968531E-028</v>
      </c>
      <c r="E323" s="42" t="n">
        <f aca="false">+C323+D323</f>
        <v>20000</v>
      </c>
      <c r="F323" s="92" t="n">
        <f aca="false">+(D323/E323)*100</f>
        <v>7.26082474842654E-031</v>
      </c>
      <c r="G323" s="88" t="n">
        <f aca="false">+F323/F322</f>
        <v>0.8</v>
      </c>
    </row>
    <row r="324" customFormat="false" ht="12.75" hidden="false" customHeight="false" outlineLevel="0" collapsed="false">
      <c r="B324" s="41" t="n">
        <f aca="false">B323+E$4</f>
        <v>3120</v>
      </c>
      <c r="C324" s="91" t="n">
        <f aca="false">C323+E$7*E$4-E$7*E$4*C323/E323-E$9*E$4</f>
        <v>20000</v>
      </c>
      <c r="D324" s="42" t="n">
        <f aca="false">D323-E$7*E$4*D323/E323</f>
        <v>1.16173195974825E-028</v>
      </c>
      <c r="E324" s="42" t="n">
        <f aca="false">+C324+D324</f>
        <v>20000</v>
      </c>
      <c r="F324" s="92" t="n">
        <f aca="false">+(D324/E324)*100</f>
        <v>5.80865979874123E-031</v>
      </c>
      <c r="G324" s="88" t="n">
        <f aca="false">+F324/F323</f>
        <v>0.8</v>
      </c>
    </row>
    <row r="325" customFormat="false" ht="12.75" hidden="false" customHeight="false" outlineLevel="0" collapsed="false">
      <c r="B325" s="41" t="n">
        <f aca="false">B324+E$4</f>
        <v>3130</v>
      </c>
      <c r="C325" s="91" t="n">
        <f aca="false">C324+E$7*E$4-E$7*E$4*C324/E324-E$9*E$4</f>
        <v>20000</v>
      </c>
      <c r="D325" s="42" t="n">
        <f aca="false">D324-E$7*E$4*D324/E324</f>
        <v>9.29385567798597E-029</v>
      </c>
      <c r="E325" s="42" t="n">
        <f aca="false">+C325+D325</f>
        <v>20000</v>
      </c>
      <c r="F325" s="92" t="n">
        <f aca="false">+(D325/E325)*100</f>
        <v>4.64692783899299E-031</v>
      </c>
      <c r="G325" s="88" t="n">
        <f aca="false">+F325/F324</f>
        <v>0.8</v>
      </c>
    </row>
    <row r="326" customFormat="false" ht="12.75" hidden="false" customHeight="false" outlineLevel="0" collapsed="false">
      <c r="B326" s="41" t="n">
        <f aca="false">B325+E$4</f>
        <v>3140</v>
      </c>
      <c r="C326" s="91" t="n">
        <f aca="false">C325+E$7*E$4-E$7*E$4*C325/E325-E$9*E$4</f>
        <v>20000</v>
      </c>
      <c r="D326" s="42" t="n">
        <f aca="false">D325-E$7*E$4*D325/E325</f>
        <v>7.43508454238878E-029</v>
      </c>
      <c r="E326" s="42" t="n">
        <f aca="false">+C326+D326</f>
        <v>20000</v>
      </c>
      <c r="F326" s="92" t="n">
        <f aca="false">+(D326/E326)*100</f>
        <v>3.71754227119439E-031</v>
      </c>
      <c r="G326" s="88" t="n">
        <f aca="false">+F326/F325</f>
        <v>0.8</v>
      </c>
    </row>
    <row r="327" customFormat="false" ht="12.75" hidden="false" customHeight="false" outlineLevel="0" collapsed="false">
      <c r="B327" s="41" t="n">
        <f aca="false">B326+E$4</f>
        <v>3150</v>
      </c>
      <c r="C327" s="91" t="n">
        <f aca="false">C326+E$7*E$4-E$7*E$4*C326/E326-E$9*E$4</f>
        <v>20000</v>
      </c>
      <c r="D327" s="42" t="n">
        <f aca="false">D326-E$7*E$4*D326/E326</f>
        <v>5.94806763391102E-029</v>
      </c>
      <c r="E327" s="42" t="n">
        <f aca="false">+C327+D327</f>
        <v>20000</v>
      </c>
      <c r="F327" s="92" t="n">
        <f aca="false">+(D327/E327)*100</f>
        <v>2.97403381695551E-031</v>
      </c>
      <c r="G327" s="88" t="n">
        <f aca="false">+F327/F326</f>
        <v>0.8</v>
      </c>
    </row>
    <row r="328" customFormat="false" ht="12.75" hidden="false" customHeight="false" outlineLevel="0" collapsed="false">
      <c r="B328" s="41" t="n">
        <f aca="false">B327+E$4</f>
        <v>3160</v>
      </c>
      <c r="C328" s="91" t="n">
        <f aca="false">C327+E$7*E$4-E$7*E$4*C327/E327-E$9*E$4</f>
        <v>20000</v>
      </c>
      <c r="D328" s="42" t="n">
        <f aca="false">D327-E$7*E$4*D327/E327</f>
        <v>4.75845410712882E-029</v>
      </c>
      <c r="E328" s="42" t="n">
        <f aca="false">+C328+D328</f>
        <v>20000</v>
      </c>
      <c r="F328" s="92" t="n">
        <f aca="false">+(D328/E328)*100</f>
        <v>2.37922705356441E-031</v>
      </c>
      <c r="G328" s="88" t="n">
        <f aca="false">+F328/F327</f>
        <v>0.8</v>
      </c>
    </row>
    <row r="329" customFormat="false" ht="12.75" hidden="false" customHeight="false" outlineLevel="0" collapsed="false">
      <c r="B329" s="41" t="n">
        <f aca="false">B328+E$4</f>
        <v>3170</v>
      </c>
      <c r="C329" s="91" t="n">
        <f aca="false">C328+E$7*E$4-E$7*E$4*C328/E328-E$9*E$4</f>
        <v>20000</v>
      </c>
      <c r="D329" s="42" t="n">
        <f aca="false">D328-E$7*E$4*D328/E328</f>
        <v>3.80676328570305E-029</v>
      </c>
      <c r="E329" s="42" t="n">
        <f aca="false">+C329+D329</f>
        <v>20000</v>
      </c>
      <c r="F329" s="92" t="n">
        <f aca="false">+(D329/E329)*100</f>
        <v>1.90338164285153E-031</v>
      </c>
      <c r="G329" s="88" t="n">
        <f aca="false">+F329/F328</f>
        <v>0.8</v>
      </c>
    </row>
    <row r="330" customFormat="false" ht="12.75" hidden="false" customHeight="false" outlineLevel="0" collapsed="false">
      <c r="B330" s="41" t="n">
        <f aca="false">B329+E$4</f>
        <v>3180</v>
      </c>
      <c r="C330" s="91" t="n">
        <f aca="false">C329+E$7*E$4-E$7*E$4*C329/E329-E$9*E$4</f>
        <v>20000</v>
      </c>
      <c r="D330" s="42" t="n">
        <f aca="false">D329-E$7*E$4*D329/E329</f>
        <v>3.04541062856244E-029</v>
      </c>
      <c r="E330" s="42" t="n">
        <f aca="false">+C330+D330</f>
        <v>20000</v>
      </c>
      <c r="F330" s="92" t="n">
        <f aca="false">+(D330/E330)*100</f>
        <v>1.52270531428122E-031</v>
      </c>
      <c r="G330" s="88" t="n">
        <f aca="false">+F330/F329</f>
        <v>0.8</v>
      </c>
    </row>
    <row r="331" customFormat="false" ht="12.75" hidden="false" customHeight="false" outlineLevel="0" collapsed="false">
      <c r="B331" s="41" t="n">
        <f aca="false">B330+E$4</f>
        <v>3190</v>
      </c>
      <c r="C331" s="91" t="n">
        <f aca="false">C330+E$7*E$4-E$7*E$4*C330/E330-E$9*E$4</f>
        <v>20000</v>
      </c>
      <c r="D331" s="42" t="n">
        <f aca="false">D330-E$7*E$4*D330/E330</f>
        <v>2.43632850284995E-029</v>
      </c>
      <c r="E331" s="42" t="n">
        <f aca="false">+C331+D331</f>
        <v>20000</v>
      </c>
      <c r="F331" s="92" t="n">
        <f aca="false">+(D331/E331)*100</f>
        <v>1.21816425142498E-031</v>
      </c>
      <c r="G331" s="88" t="n">
        <f aca="false">+F331/F330</f>
        <v>0.8</v>
      </c>
    </row>
    <row r="332" customFormat="false" ht="12.75" hidden="false" customHeight="false" outlineLevel="0" collapsed="false">
      <c r="B332" s="41" t="n">
        <f aca="false">B331+E$4</f>
        <v>3200</v>
      </c>
      <c r="C332" s="91" t="n">
        <f aca="false">C331+E$7*E$4-E$7*E$4*C331/E331-E$9*E$4</f>
        <v>20000</v>
      </c>
      <c r="D332" s="42" t="n">
        <f aca="false">D331-E$7*E$4*D331/E331</f>
        <v>1.94906280227996E-029</v>
      </c>
      <c r="E332" s="42" t="n">
        <f aca="false">+C332+D332</f>
        <v>20000</v>
      </c>
      <c r="F332" s="92" t="n">
        <f aca="false">+(D332/E332)*100</f>
        <v>9.74531401139982E-032</v>
      </c>
      <c r="G332" s="88" t="n">
        <f aca="false">+F332/F331</f>
        <v>0.8</v>
      </c>
    </row>
    <row r="333" customFormat="false" ht="12.75" hidden="false" customHeight="false" outlineLevel="0" collapsed="false">
      <c r="B333" s="41" t="n">
        <f aca="false">B332+E$4</f>
        <v>3210</v>
      </c>
      <c r="C333" s="91" t="n">
        <f aca="false">C332+E$7*E$4-E$7*E$4*C332/E332-E$9*E$4</f>
        <v>20000</v>
      </c>
      <c r="D333" s="42" t="n">
        <f aca="false">D332-E$7*E$4*D332/E332</f>
        <v>1.55925024182397E-029</v>
      </c>
      <c r="E333" s="42" t="n">
        <f aca="false">+C333+D333</f>
        <v>20000</v>
      </c>
      <c r="F333" s="92" t="n">
        <f aca="false">+(D333/E333)*100</f>
        <v>7.79625120911985E-032</v>
      </c>
      <c r="G333" s="88" t="n">
        <f aca="false">+F333/F332</f>
        <v>0.8</v>
      </c>
    </row>
    <row r="334" customFormat="false" ht="12.75" hidden="false" customHeight="false" outlineLevel="0" collapsed="false">
      <c r="B334" s="41" t="n">
        <f aca="false">B333+E$4</f>
        <v>3220</v>
      </c>
      <c r="C334" s="91" t="n">
        <f aca="false">C333+E$7*E$4-E$7*E$4*C333/E333-E$9*E$4</f>
        <v>20000</v>
      </c>
      <c r="D334" s="42" t="n">
        <f aca="false">D333-E$7*E$4*D333/E333</f>
        <v>1.24740019345918E-029</v>
      </c>
      <c r="E334" s="42" t="n">
        <f aca="false">+C334+D334</f>
        <v>20000</v>
      </c>
      <c r="F334" s="92" t="n">
        <f aca="false">+(D334/E334)*100</f>
        <v>6.23700096729588E-032</v>
      </c>
      <c r="G334" s="88" t="n">
        <f aca="false">+F334/F333</f>
        <v>0.8</v>
      </c>
    </row>
    <row r="335" customFormat="false" ht="12.75" hidden="false" customHeight="false" outlineLevel="0" collapsed="false">
      <c r="B335" s="41" t="n">
        <f aca="false">B334+E$4</f>
        <v>3230</v>
      </c>
      <c r="C335" s="91" t="n">
        <f aca="false">C334+E$7*E$4-E$7*E$4*C334/E334-E$9*E$4</f>
        <v>20000</v>
      </c>
      <c r="D335" s="42" t="n">
        <f aca="false">D334-E$7*E$4*D334/E334</f>
        <v>9.9792015476734E-030</v>
      </c>
      <c r="E335" s="42" t="n">
        <f aca="false">+C335+D335</f>
        <v>20000</v>
      </c>
      <c r="F335" s="92" t="n">
        <f aca="false">+(D335/E335)*100</f>
        <v>4.9896007738367E-032</v>
      </c>
      <c r="G335" s="88" t="n">
        <f aca="false">+F335/F334</f>
        <v>0.8</v>
      </c>
    </row>
    <row r="336" customFormat="false" ht="12.75" hidden="false" customHeight="false" outlineLevel="0" collapsed="false">
      <c r="B336" s="41" t="n">
        <f aca="false">B335+E$4</f>
        <v>3240</v>
      </c>
      <c r="C336" s="91" t="n">
        <f aca="false">C335+E$7*E$4-E$7*E$4*C335/E335-E$9*E$4</f>
        <v>20000</v>
      </c>
      <c r="D336" s="42" t="n">
        <f aca="false">D335-E$7*E$4*D335/E335</f>
        <v>7.98336123813872E-030</v>
      </c>
      <c r="E336" s="42" t="n">
        <f aca="false">+C336+D336</f>
        <v>20000</v>
      </c>
      <c r="F336" s="92" t="n">
        <f aca="false">+(D336/E336)*100</f>
        <v>3.99168061906936E-032</v>
      </c>
      <c r="G336" s="88" t="n">
        <f aca="false">+F336/F335</f>
        <v>0.8</v>
      </c>
    </row>
    <row r="337" customFormat="false" ht="12.75" hidden="false" customHeight="false" outlineLevel="0" collapsed="false">
      <c r="B337" s="41" t="n">
        <f aca="false">B336+E$4</f>
        <v>3250</v>
      </c>
      <c r="C337" s="91" t="n">
        <f aca="false">C336+E$7*E$4-E$7*E$4*C336/E336-E$9*E$4</f>
        <v>20000</v>
      </c>
      <c r="D337" s="42" t="n">
        <f aca="false">D336-E$7*E$4*D336/E336</f>
        <v>6.38668899051098E-030</v>
      </c>
      <c r="E337" s="42" t="n">
        <f aca="false">+C337+D337</f>
        <v>20000</v>
      </c>
      <c r="F337" s="92" t="n">
        <f aca="false">+(D337/E337)*100</f>
        <v>3.19334449525549E-032</v>
      </c>
      <c r="G337" s="88" t="n">
        <f aca="false">+F337/F336</f>
        <v>0.8</v>
      </c>
    </row>
    <row r="338" customFormat="false" ht="12.75" hidden="false" customHeight="false" outlineLevel="0" collapsed="false">
      <c r="B338" s="41" t="n">
        <f aca="false">B337+E$4</f>
        <v>3260</v>
      </c>
      <c r="C338" s="91" t="n">
        <f aca="false">C337+E$7*E$4-E$7*E$4*C337/E337-E$9*E$4</f>
        <v>20000</v>
      </c>
      <c r="D338" s="42" t="n">
        <f aca="false">D337-E$7*E$4*D337/E337</f>
        <v>5.10935119240878E-030</v>
      </c>
      <c r="E338" s="42" t="n">
        <f aca="false">+C338+D338</f>
        <v>20000</v>
      </c>
      <c r="F338" s="92" t="n">
        <f aca="false">+(D338/E338)*100</f>
        <v>2.55467559620439E-032</v>
      </c>
      <c r="G338" s="88" t="n">
        <f aca="false">+F338/F337</f>
        <v>0.8</v>
      </c>
    </row>
    <row r="339" customFormat="false" ht="12.75" hidden="false" customHeight="false" outlineLevel="0" collapsed="false">
      <c r="B339" s="41" t="n">
        <f aca="false">B338+E$4</f>
        <v>3270</v>
      </c>
      <c r="C339" s="91" t="n">
        <f aca="false">C338+E$7*E$4-E$7*E$4*C338/E338-E$9*E$4</f>
        <v>20000</v>
      </c>
      <c r="D339" s="42" t="n">
        <f aca="false">D338-E$7*E$4*D338/E338</f>
        <v>4.08748095392703E-030</v>
      </c>
      <c r="E339" s="42" t="n">
        <f aca="false">+C339+D339</f>
        <v>20000</v>
      </c>
      <c r="F339" s="92" t="n">
        <f aca="false">+(D339/E339)*100</f>
        <v>2.04374047696351E-032</v>
      </c>
      <c r="G339" s="88" t="n">
        <f aca="false">+F339/F338</f>
        <v>0.8</v>
      </c>
    </row>
    <row r="340" customFormat="false" ht="12.75" hidden="false" customHeight="false" outlineLevel="0" collapsed="false">
      <c r="B340" s="41" t="n">
        <f aca="false">B339+E$4</f>
        <v>3280</v>
      </c>
      <c r="C340" s="91" t="n">
        <f aca="false">C339+E$7*E$4-E$7*E$4*C339/E339-E$9*E$4</f>
        <v>20000</v>
      </c>
      <c r="D340" s="42" t="n">
        <f aca="false">D339-E$7*E$4*D339/E339</f>
        <v>3.26998476314162E-030</v>
      </c>
      <c r="E340" s="42" t="n">
        <f aca="false">+C340+D340</f>
        <v>20000</v>
      </c>
      <c r="F340" s="92" t="n">
        <f aca="false">+(D340/E340)*100</f>
        <v>1.63499238157081E-032</v>
      </c>
      <c r="G340" s="88" t="n">
        <f aca="false">+F340/F339</f>
        <v>0.8</v>
      </c>
    </row>
    <row r="341" customFormat="false" ht="12.75" hidden="false" customHeight="false" outlineLevel="0" collapsed="false">
      <c r="B341" s="41" t="n">
        <f aca="false">B340+E$4</f>
        <v>3290</v>
      </c>
      <c r="C341" s="91" t="n">
        <f aca="false">C340+E$7*E$4-E$7*E$4*C340/E340-E$9*E$4</f>
        <v>20000</v>
      </c>
      <c r="D341" s="42" t="n">
        <f aca="false">D340-E$7*E$4*D340/E340</f>
        <v>2.6159878105133E-030</v>
      </c>
      <c r="E341" s="42" t="n">
        <f aca="false">+C341+D341</f>
        <v>20000</v>
      </c>
      <c r="F341" s="92" t="n">
        <f aca="false">+(D341/E341)*100</f>
        <v>1.30799390525665E-032</v>
      </c>
      <c r="G341" s="88" t="n">
        <f aca="false">+F341/F340</f>
        <v>0.8</v>
      </c>
    </row>
    <row r="342" customFormat="false" ht="12.75" hidden="false" customHeight="false" outlineLevel="0" collapsed="false">
      <c r="B342" s="41" t="n">
        <f aca="false">B341+E$4</f>
        <v>3300</v>
      </c>
      <c r="C342" s="91" t="n">
        <f aca="false">C341+E$7*E$4-E$7*E$4*C341/E341-E$9*E$4</f>
        <v>20000</v>
      </c>
      <c r="D342" s="42" t="n">
        <f aca="false">D341-E$7*E$4*D341/E341</f>
        <v>2.09279024841064E-030</v>
      </c>
      <c r="E342" s="42" t="n">
        <f aca="false">+C342+D342</f>
        <v>20000</v>
      </c>
      <c r="F342" s="92" t="n">
        <f aca="false">+(D342/E342)*100</f>
        <v>1.04639512420532E-032</v>
      </c>
      <c r="G342" s="88" t="n">
        <f aca="false">+F342/F341</f>
        <v>0.8</v>
      </c>
    </row>
    <row r="343" customFormat="false" ht="12.75" hidden="false" customHeight="false" outlineLevel="0" collapsed="false">
      <c r="B343" s="41" t="n">
        <f aca="false">B342+E$4</f>
        <v>3310</v>
      </c>
      <c r="C343" s="91" t="n">
        <f aca="false">C342+E$7*E$4-E$7*E$4*C342/E342-E$9*E$4</f>
        <v>20000</v>
      </c>
      <c r="D343" s="42" t="n">
        <f aca="false">D342-E$7*E$4*D342/E342</f>
        <v>1.67423219872851E-030</v>
      </c>
      <c r="E343" s="42" t="n">
        <f aca="false">+C343+D343</f>
        <v>20000</v>
      </c>
      <c r="F343" s="92" t="n">
        <f aca="false">+(D343/E343)*100</f>
        <v>8.37116099364254E-033</v>
      </c>
      <c r="G343" s="88" t="n">
        <f aca="false">+F343/F342</f>
        <v>0.8</v>
      </c>
    </row>
    <row r="344" customFormat="false" ht="12.75" hidden="false" customHeight="false" outlineLevel="0" collapsed="false">
      <c r="B344" s="41" t="n">
        <f aca="false">B343+E$4</f>
        <v>3320</v>
      </c>
      <c r="C344" s="91" t="n">
        <f aca="false">C343+E$7*E$4-E$7*E$4*C343/E343-E$9*E$4</f>
        <v>20000</v>
      </c>
      <c r="D344" s="42" t="n">
        <f aca="false">D343-E$7*E$4*D343/E343</f>
        <v>1.33938575898281E-030</v>
      </c>
      <c r="E344" s="42" t="n">
        <f aca="false">+C344+D344</f>
        <v>20000</v>
      </c>
      <c r="F344" s="92" t="n">
        <f aca="false">+(D344/E344)*100</f>
        <v>6.69692879491404E-033</v>
      </c>
      <c r="G344" s="88" t="n">
        <f aca="false">+F344/F343</f>
        <v>0.8</v>
      </c>
    </row>
    <row r="345" customFormat="false" ht="12.75" hidden="false" customHeight="false" outlineLevel="0" collapsed="false">
      <c r="B345" s="41" t="n">
        <f aca="false">B344+E$4</f>
        <v>3330</v>
      </c>
      <c r="C345" s="91" t="n">
        <f aca="false">C344+E$7*E$4-E$7*E$4*C344/E344-E$9*E$4</f>
        <v>20000</v>
      </c>
      <c r="D345" s="42" t="n">
        <f aca="false">D344-E$7*E$4*D344/E344</f>
        <v>1.07150860718625E-030</v>
      </c>
      <c r="E345" s="42" t="n">
        <f aca="false">+C345+D345</f>
        <v>20000</v>
      </c>
      <c r="F345" s="92" t="n">
        <f aca="false">+(D345/E345)*100</f>
        <v>5.35754303593123E-033</v>
      </c>
      <c r="G345" s="88" t="n">
        <f aca="false">+F345/F344</f>
        <v>0.8</v>
      </c>
    </row>
    <row r="346" customFormat="false" ht="12.75" hidden="false" customHeight="false" outlineLevel="0" collapsed="false">
      <c r="B346" s="41" t="n">
        <f aca="false">B345+E$4</f>
        <v>3340</v>
      </c>
      <c r="C346" s="91" t="n">
        <f aca="false">C345+E$7*E$4-E$7*E$4*C345/E345-E$9*E$4</f>
        <v>20000</v>
      </c>
      <c r="D346" s="42" t="n">
        <f aca="false">D345-E$7*E$4*D345/E345</f>
        <v>8.57206885748996E-031</v>
      </c>
      <c r="E346" s="42" t="n">
        <f aca="false">+C346+D346</f>
        <v>20000</v>
      </c>
      <c r="F346" s="92" t="n">
        <f aca="false">+(D346/E346)*100</f>
        <v>4.28603442874498E-033</v>
      </c>
      <c r="G346" s="88" t="n">
        <f aca="false">+F346/F345</f>
        <v>0.8</v>
      </c>
    </row>
    <row r="347" customFormat="false" ht="12.75" hidden="false" customHeight="false" outlineLevel="0" collapsed="false">
      <c r="B347" s="41" t="n">
        <f aca="false">B346+E$4</f>
        <v>3350</v>
      </c>
      <c r="C347" s="91" t="n">
        <f aca="false">C346+E$7*E$4-E$7*E$4*C346/E346-E$9*E$4</f>
        <v>20000</v>
      </c>
      <c r="D347" s="42" t="n">
        <f aca="false">D346-E$7*E$4*D346/E346</f>
        <v>6.85765508599197E-031</v>
      </c>
      <c r="E347" s="42" t="n">
        <f aca="false">+C347+D347</f>
        <v>20000</v>
      </c>
      <c r="F347" s="92" t="n">
        <f aca="false">+(D347/E347)*100</f>
        <v>3.42882754299599E-033</v>
      </c>
      <c r="G347" s="88" t="n">
        <f aca="false">+F347/F346</f>
        <v>0.8</v>
      </c>
    </row>
    <row r="348" customFormat="false" ht="12.75" hidden="false" customHeight="false" outlineLevel="0" collapsed="false">
      <c r="B348" s="41" t="n">
        <f aca="false">B347+E$4</f>
        <v>3360</v>
      </c>
      <c r="C348" s="91" t="n">
        <f aca="false">C347+E$7*E$4-E$7*E$4*C347/E347-E$9*E$4</f>
        <v>20000</v>
      </c>
      <c r="D348" s="42" t="n">
        <f aca="false">D347-E$7*E$4*D347/E347</f>
        <v>5.48612406879357E-031</v>
      </c>
      <c r="E348" s="42" t="n">
        <f aca="false">+C348+D348</f>
        <v>20000</v>
      </c>
      <c r="F348" s="92" t="n">
        <f aca="false">+(D348/E348)*100</f>
        <v>2.74306203439679E-033</v>
      </c>
      <c r="G348" s="88" t="n">
        <f aca="false">+F348/F347</f>
        <v>0.8</v>
      </c>
    </row>
    <row r="349" customFormat="false" ht="12.75" hidden="false" customHeight="false" outlineLevel="0" collapsed="false">
      <c r="B349" s="41" t="n">
        <f aca="false">B348+E$4</f>
        <v>3370</v>
      </c>
      <c r="C349" s="91" t="n">
        <f aca="false">C348+E$7*E$4-E$7*E$4*C348/E348-E$9*E$4</f>
        <v>20000</v>
      </c>
      <c r="D349" s="42" t="n">
        <f aca="false">D348-E$7*E$4*D348/E348</f>
        <v>4.38889925503486E-031</v>
      </c>
      <c r="E349" s="42" t="n">
        <f aca="false">+C349+D349</f>
        <v>20000</v>
      </c>
      <c r="F349" s="92" t="n">
        <f aca="false">+(D349/E349)*100</f>
        <v>2.19444962751743E-033</v>
      </c>
      <c r="G349" s="88" t="n">
        <f aca="false">+F349/F348</f>
        <v>0.8</v>
      </c>
    </row>
    <row r="350" customFormat="false" ht="12.75" hidden="false" customHeight="false" outlineLevel="0" collapsed="false">
      <c r="B350" s="41" t="n">
        <f aca="false">B349+E$4</f>
        <v>3380</v>
      </c>
      <c r="C350" s="91" t="n">
        <f aca="false">C349+E$7*E$4-E$7*E$4*C349/E349-E$9*E$4</f>
        <v>20000</v>
      </c>
      <c r="D350" s="42" t="n">
        <f aca="false">D349-E$7*E$4*D349/E349</f>
        <v>3.51111940402789E-031</v>
      </c>
      <c r="E350" s="42" t="n">
        <f aca="false">+C350+D350</f>
        <v>20000</v>
      </c>
      <c r="F350" s="92" t="n">
        <f aca="false">+(D350/E350)*100</f>
        <v>1.75555970201394E-033</v>
      </c>
      <c r="G350" s="88" t="n">
        <f aca="false">+F350/F349</f>
        <v>0.8</v>
      </c>
    </row>
    <row r="351" customFormat="false" ht="12.75" hidden="false" customHeight="false" outlineLevel="0" collapsed="false">
      <c r="B351" s="41" t="n">
        <f aca="false">B350+E$4</f>
        <v>3390</v>
      </c>
      <c r="C351" s="91" t="n">
        <f aca="false">C350+E$7*E$4-E$7*E$4*C350/E350-E$9*E$4</f>
        <v>20000</v>
      </c>
      <c r="D351" s="42" t="n">
        <f aca="false">D350-E$7*E$4*D350/E350</f>
        <v>2.80889552322231E-031</v>
      </c>
      <c r="E351" s="42" t="n">
        <f aca="false">+C351+D351</f>
        <v>20000</v>
      </c>
      <c r="F351" s="92" t="n">
        <f aca="false">+(D351/E351)*100</f>
        <v>1.40444776161115E-033</v>
      </c>
      <c r="G351" s="88" t="n">
        <f aca="false">+F351/F350</f>
        <v>0.8</v>
      </c>
    </row>
    <row r="352" customFormat="false" ht="12.75" hidden="false" customHeight="false" outlineLevel="0" collapsed="false">
      <c r="B352" s="41" t="n">
        <f aca="false">B351+E$4</f>
        <v>3400</v>
      </c>
      <c r="C352" s="91" t="n">
        <f aca="false">C351+E$7*E$4-E$7*E$4*C351/E351-E$9*E$4</f>
        <v>20000</v>
      </c>
      <c r="D352" s="42" t="n">
        <f aca="false">D351-E$7*E$4*D351/E351</f>
        <v>2.24711641857785E-031</v>
      </c>
      <c r="E352" s="42" t="n">
        <f aca="false">+C352+D352</f>
        <v>20000</v>
      </c>
      <c r="F352" s="92" t="n">
        <f aca="false">+(D352/E352)*100</f>
        <v>1.12355820928892E-033</v>
      </c>
      <c r="G352" s="88" t="n">
        <f aca="false">+F352/F351</f>
        <v>0.8</v>
      </c>
    </row>
    <row r="353" customFormat="false" ht="12.75" hidden="false" customHeight="false" outlineLevel="0" collapsed="false">
      <c r="B353" s="41" t="n">
        <f aca="false">B352+E$4</f>
        <v>3410</v>
      </c>
      <c r="C353" s="91" t="n">
        <f aca="false">C352+E$7*E$4-E$7*E$4*C352/E352-E$9*E$4</f>
        <v>20000</v>
      </c>
      <c r="D353" s="42" t="n">
        <f aca="false">D352-E$7*E$4*D352/E352</f>
        <v>1.79769313486228E-031</v>
      </c>
      <c r="E353" s="42" t="n">
        <f aca="false">+C353+D353</f>
        <v>20000</v>
      </c>
      <c r="F353" s="92" t="n">
        <f aca="false">+(D353/E353)*100</f>
        <v>8.98846567431139E-034</v>
      </c>
      <c r="G353" s="88" t="n">
        <f aca="false">+F353/F352</f>
        <v>0.8</v>
      </c>
    </row>
    <row r="354" customFormat="false" ht="12.75" hidden="false" customHeight="false" outlineLevel="0" collapsed="false">
      <c r="B354" s="41" t="n">
        <f aca="false">B353+E$4</f>
        <v>3420</v>
      </c>
      <c r="C354" s="91" t="n">
        <f aca="false">C353+E$7*E$4-E$7*E$4*C353/E353-E$9*E$4</f>
        <v>20000</v>
      </c>
      <c r="D354" s="42" t="n">
        <f aca="false">D353-E$7*E$4*D353/E353</f>
        <v>1.43815450788982E-031</v>
      </c>
      <c r="E354" s="42" t="n">
        <f aca="false">+C354+D354</f>
        <v>20000</v>
      </c>
      <c r="F354" s="92" t="n">
        <f aca="false">+(D354/E354)*100</f>
        <v>7.19077253944911E-034</v>
      </c>
      <c r="G354" s="88" t="n">
        <f aca="false">+F354/F353</f>
        <v>0.8</v>
      </c>
    </row>
    <row r="355" customFormat="false" ht="12.75" hidden="false" customHeight="false" outlineLevel="0" collapsed="false">
      <c r="B355" s="41" t="n">
        <f aca="false">B354+E$4</f>
        <v>3430</v>
      </c>
      <c r="C355" s="91" t="n">
        <f aca="false">C354+E$7*E$4-E$7*E$4*C354/E354-E$9*E$4</f>
        <v>20000</v>
      </c>
      <c r="D355" s="42" t="n">
        <f aca="false">D354-E$7*E$4*D354/E354</f>
        <v>1.15052360631186E-031</v>
      </c>
      <c r="E355" s="42" t="n">
        <f aca="false">+C355+D355</f>
        <v>20000</v>
      </c>
      <c r="F355" s="92" t="n">
        <f aca="false">+(D355/E355)*100</f>
        <v>5.75261803155929E-034</v>
      </c>
      <c r="G355" s="88" t="n">
        <f aca="false">+F355/F354</f>
        <v>0.8</v>
      </c>
    </row>
    <row r="356" customFormat="false" ht="12.75" hidden="false" customHeight="false" outlineLevel="0" collapsed="false">
      <c r="B356" s="41" t="n">
        <f aca="false">B355+E$4</f>
        <v>3440</v>
      </c>
      <c r="C356" s="91" t="n">
        <f aca="false">C355+E$7*E$4-E$7*E$4*C355/E355-E$9*E$4</f>
        <v>20000</v>
      </c>
      <c r="D356" s="42" t="n">
        <f aca="false">D355-E$7*E$4*D355/E355</f>
        <v>9.20418885049486E-032</v>
      </c>
      <c r="E356" s="42" t="n">
        <f aca="false">+C356+D356</f>
        <v>20000</v>
      </c>
      <c r="F356" s="92" t="n">
        <f aca="false">+(D356/E356)*100</f>
        <v>4.60209442524743E-034</v>
      </c>
      <c r="G356" s="88" t="n">
        <f aca="false">+F356/F355</f>
        <v>0.8</v>
      </c>
    </row>
    <row r="357" customFormat="false" ht="12.75" hidden="false" customHeight="false" outlineLevel="0" collapsed="false">
      <c r="B357" s="41" t="n">
        <f aca="false">B356+E$4</f>
        <v>3450</v>
      </c>
      <c r="C357" s="91" t="n">
        <f aca="false">C356+E$7*E$4-E$7*E$4*C356/E356-E$9*E$4</f>
        <v>20000</v>
      </c>
      <c r="D357" s="42" t="n">
        <f aca="false">D356-E$7*E$4*D356/E356</f>
        <v>7.36335108039589E-032</v>
      </c>
      <c r="E357" s="42" t="n">
        <f aca="false">+C357+D357</f>
        <v>20000</v>
      </c>
      <c r="F357" s="92" t="n">
        <f aca="false">+(D357/E357)*100</f>
        <v>3.68167554019795E-034</v>
      </c>
      <c r="G357" s="88" t="n">
        <f aca="false">+F357/F356</f>
        <v>0.8</v>
      </c>
    </row>
    <row r="358" customFormat="false" ht="12.75" hidden="false" customHeight="false" outlineLevel="0" collapsed="false">
      <c r="B358" s="41" t="n">
        <f aca="false">B357+E$4</f>
        <v>3460</v>
      </c>
      <c r="C358" s="91" t="n">
        <f aca="false">C357+E$7*E$4-E$7*E$4*C357/E357-E$9*E$4</f>
        <v>20000</v>
      </c>
      <c r="D358" s="42" t="n">
        <f aca="false">D357-E$7*E$4*D357/E357</f>
        <v>5.89068086431671E-032</v>
      </c>
      <c r="E358" s="42" t="n">
        <f aca="false">+C358+D358</f>
        <v>20000</v>
      </c>
      <c r="F358" s="92" t="n">
        <f aca="false">+(D358/E358)*100</f>
        <v>2.94534043215836E-034</v>
      </c>
      <c r="G358" s="88" t="n">
        <f aca="false">+F358/F357</f>
        <v>0.8</v>
      </c>
    </row>
    <row r="359" customFormat="false" ht="12.75" hidden="false" customHeight="false" outlineLevel="0" collapsed="false">
      <c r="B359" s="41" t="n">
        <f aca="false">B358+E$4</f>
        <v>3470</v>
      </c>
      <c r="C359" s="91" t="n">
        <f aca="false">C358+E$7*E$4-E$7*E$4*C358/E358-E$9*E$4</f>
        <v>20000</v>
      </c>
      <c r="D359" s="42" t="n">
        <f aca="false">D358-E$7*E$4*D358/E358</f>
        <v>4.71254469145337E-032</v>
      </c>
      <c r="E359" s="42" t="n">
        <f aca="false">+C359+D359</f>
        <v>20000</v>
      </c>
      <c r="F359" s="92" t="n">
        <f aca="false">+(D359/E359)*100</f>
        <v>2.35627234572668E-034</v>
      </c>
      <c r="G359" s="88" t="n">
        <f aca="false">+F359/F358</f>
        <v>0.8</v>
      </c>
    </row>
    <row r="360" customFormat="false" ht="12.75" hidden="false" customHeight="false" outlineLevel="0" collapsed="false">
      <c r="B360" s="41" t="n">
        <f aca="false">B359+E$4</f>
        <v>3480</v>
      </c>
      <c r="C360" s="91" t="n">
        <f aca="false">C359+E$7*E$4-E$7*E$4*C359/E359-E$9*E$4</f>
        <v>20000</v>
      </c>
      <c r="D360" s="42" t="n">
        <f aca="false">D359-E$7*E$4*D359/E359</f>
        <v>3.77003575316269E-032</v>
      </c>
      <c r="E360" s="42" t="n">
        <f aca="false">+C360+D360</f>
        <v>20000</v>
      </c>
      <c r="F360" s="92" t="n">
        <f aca="false">+(D360/E360)*100</f>
        <v>1.88501787658135E-034</v>
      </c>
      <c r="G360" s="88" t="n">
        <f aca="false">+F360/F359</f>
        <v>0.8</v>
      </c>
    </row>
    <row r="361" customFormat="false" ht="12.75" hidden="false" customHeight="false" outlineLevel="0" collapsed="false">
      <c r="B361" s="41" t="n">
        <f aca="false">B360+E$4</f>
        <v>3490</v>
      </c>
      <c r="C361" s="91" t="n">
        <f aca="false">C360+E$7*E$4-E$7*E$4*C360/E360-E$9*E$4</f>
        <v>20000</v>
      </c>
      <c r="D361" s="42" t="n">
        <f aca="false">D360-E$7*E$4*D360/E360</f>
        <v>3.01602860253015E-032</v>
      </c>
      <c r="E361" s="42" t="n">
        <f aca="false">+C361+D361</f>
        <v>20000</v>
      </c>
      <c r="F361" s="92" t="n">
        <f aca="false">+(D361/E361)*100</f>
        <v>1.50801430126508E-034</v>
      </c>
      <c r="G361" s="88" t="n">
        <f aca="false">+F361/F360</f>
        <v>0.8</v>
      </c>
    </row>
    <row r="362" customFormat="false" ht="12.75" hidden="false" customHeight="false" outlineLevel="0" collapsed="false">
      <c r="B362" s="41" t="n">
        <f aca="false">B361+E$4</f>
        <v>3500</v>
      </c>
      <c r="C362" s="91" t="n">
        <f aca="false">C361+E$7*E$4-E$7*E$4*C361/E361-E$9*E$4</f>
        <v>20000</v>
      </c>
      <c r="D362" s="42" t="n">
        <f aca="false">D361-E$7*E$4*D361/E361</f>
        <v>2.41282288202412E-032</v>
      </c>
      <c r="E362" s="42" t="n">
        <f aca="false">+C362+D362</f>
        <v>20000</v>
      </c>
      <c r="F362" s="92" t="n">
        <f aca="false">+(D362/E362)*100</f>
        <v>1.20641144101206E-034</v>
      </c>
      <c r="G362" s="88" t="n">
        <f aca="false">+F362/F361</f>
        <v>0.8</v>
      </c>
    </row>
    <row r="363" customFormat="false" ht="12.75" hidden="false" customHeight="false" outlineLevel="0" collapsed="false">
      <c r="B363" s="41" t="n">
        <f aca="false">B362+E$4</f>
        <v>3510</v>
      </c>
      <c r="C363" s="91" t="n">
        <f aca="false">C362+E$7*E$4-E$7*E$4*C362/E362-E$9*E$4</f>
        <v>20000</v>
      </c>
      <c r="D363" s="42" t="n">
        <f aca="false">D362-E$7*E$4*D362/E362</f>
        <v>1.9302583056193E-032</v>
      </c>
      <c r="E363" s="42" t="n">
        <f aca="false">+C363+D363</f>
        <v>20000</v>
      </c>
      <c r="F363" s="92" t="n">
        <f aca="false">+(D363/E363)*100</f>
        <v>9.6512915280965E-035</v>
      </c>
      <c r="G363" s="88" t="n">
        <f aca="false">+F363/F362</f>
        <v>0.8</v>
      </c>
    </row>
    <row r="364" customFormat="false" ht="12.75" hidden="false" customHeight="false" outlineLevel="0" collapsed="false">
      <c r="B364" s="41" t="n">
        <f aca="false">B363+E$4</f>
        <v>3520</v>
      </c>
      <c r="C364" s="91" t="n">
        <f aca="false">C363+E$7*E$4-E$7*E$4*C363/E363-E$9*E$4</f>
        <v>20000</v>
      </c>
      <c r="D364" s="42" t="n">
        <f aca="false">D363-E$7*E$4*D363/E363</f>
        <v>1.54420664449544E-032</v>
      </c>
      <c r="E364" s="42" t="n">
        <f aca="false">+C364+D364</f>
        <v>20000</v>
      </c>
      <c r="F364" s="92" t="n">
        <f aca="false">+(D364/E364)*100</f>
        <v>7.7210332224772E-035</v>
      </c>
      <c r="G364" s="88" t="n">
        <f aca="false">+F364/F363</f>
        <v>0.8</v>
      </c>
    </row>
    <row r="365" customFormat="false" ht="12.75" hidden="false" customHeight="false" outlineLevel="0" collapsed="false">
      <c r="B365" s="41" t="n">
        <f aca="false">B364+E$4</f>
        <v>3530</v>
      </c>
      <c r="C365" s="91" t="n">
        <f aca="false">C364+E$7*E$4-E$7*E$4*C364/E364-E$9*E$4</f>
        <v>20000</v>
      </c>
      <c r="D365" s="42" t="n">
        <f aca="false">D364-E$7*E$4*D364/E364</f>
        <v>1.23536531559635E-032</v>
      </c>
      <c r="E365" s="42" t="n">
        <f aca="false">+C365+D365</f>
        <v>20000</v>
      </c>
      <c r="F365" s="92" t="n">
        <f aca="false">+(D365/E365)*100</f>
        <v>6.17682657798176E-035</v>
      </c>
      <c r="G365" s="88" t="n">
        <f aca="false">+F365/F364</f>
        <v>0.8</v>
      </c>
    </row>
    <row r="366" customFormat="false" ht="12.75" hidden="false" customHeight="false" outlineLevel="0" collapsed="false">
      <c r="B366" s="41" t="n">
        <f aca="false">B365+E$4</f>
        <v>3540</v>
      </c>
      <c r="C366" s="91" t="n">
        <f aca="false">C365+E$7*E$4-E$7*E$4*C365/E365-E$9*E$4</f>
        <v>20000</v>
      </c>
      <c r="D366" s="42" t="n">
        <f aca="false">D365-E$7*E$4*D365/E365</f>
        <v>9.88292252477081E-033</v>
      </c>
      <c r="E366" s="42" t="n">
        <f aca="false">+C366+D366</f>
        <v>20000</v>
      </c>
      <c r="F366" s="92" t="n">
        <f aca="false">+(D366/E366)*100</f>
        <v>4.94146126238541E-035</v>
      </c>
      <c r="G366" s="88" t="n">
        <f aca="false">+F366/F365</f>
        <v>0.8</v>
      </c>
    </row>
    <row r="367" customFormat="false" ht="12.75" hidden="false" customHeight="false" outlineLevel="0" collapsed="false">
      <c r="B367" s="41" t="n">
        <f aca="false">B366+E$4</f>
        <v>3550</v>
      </c>
      <c r="C367" s="91" t="n">
        <f aca="false">C366+E$7*E$4-E$7*E$4*C366/E366-E$9*E$4</f>
        <v>20000</v>
      </c>
      <c r="D367" s="42" t="n">
        <f aca="false">D366-E$7*E$4*D366/E366</f>
        <v>7.90633801981664E-033</v>
      </c>
      <c r="E367" s="42" t="n">
        <f aca="false">+C367+D367</f>
        <v>20000</v>
      </c>
      <c r="F367" s="92" t="n">
        <f aca="false">+(D367/E367)*100</f>
        <v>3.95316900990832E-035</v>
      </c>
      <c r="G367" s="88" t="n">
        <f aca="false">+F367/F366</f>
        <v>0.8</v>
      </c>
    </row>
    <row r="368" customFormat="false" ht="12.75" hidden="false" customHeight="false" outlineLevel="0" collapsed="false">
      <c r="B368" s="41" t="n">
        <f aca="false">B367+E$4</f>
        <v>3560</v>
      </c>
      <c r="C368" s="91" t="n">
        <f aca="false">C367+E$7*E$4-E$7*E$4*C367/E367-E$9*E$4</f>
        <v>20000</v>
      </c>
      <c r="D368" s="42" t="n">
        <f aca="false">D367-E$7*E$4*D367/E367</f>
        <v>6.32507041585331E-033</v>
      </c>
      <c r="E368" s="42" t="n">
        <f aca="false">+C368+D368</f>
        <v>20000</v>
      </c>
      <c r="F368" s="92" t="n">
        <f aca="false">+(D368/E368)*100</f>
        <v>3.16253520792666E-035</v>
      </c>
      <c r="G368" s="88" t="n">
        <f aca="false">+F368/F367</f>
        <v>0.8</v>
      </c>
    </row>
    <row r="369" customFormat="false" ht="12.75" hidden="false" customHeight="false" outlineLevel="0" collapsed="false">
      <c r="B369" s="41" t="n">
        <f aca="false">B368+E$4</f>
        <v>3570</v>
      </c>
      <c r="C369" s="91" t="n">
        <f aca="false">C368+E$7*E$4-E$7*E$4*C368/E368-E$9*E$4</f>
        <v>20000</v>
      </c>
      <c r="D369" s="42" t="n">
        <f aca="false">D368-E$7*E$4*D368/E368</f>
        <v>5.06005633268265E-033</v>
      </c>
      <c r="E369" s="42" t="n">
        <f aca="false">+C369+D369</f>
        <v>20000</v>
      </c>
      <c r="F369" s="92" t="n">
        <f aca="false">+(D369/E369)*100</f>
        <v>2.53002816634133E-035</v>
      </c>
      <c r="G369" s="88" t="n">
        <f aca="false">+F369/F368</f>
        <v>0.8</v>
      </c>
    </row>
    <row r="370" customFormat="false" ht="12.75" hidden="false" customHeight="false" outlineLevel="0" collapsed="false">
      <c r="B370" s="41" t="n">
        <f aca="false">B369+E$4</f>
        <v>3580</v>
      </c>
      <c r="C370" s="91" t="n">
        <f aca="false">C369+E$7*E$4-E$7*E$4*C369/E369-E$9*E$4</f>
        <v>20000</v>
      </c>
      <c r="D370" s="42" t="n">
        <f aca="false">D369-E$7*E$4*D369/E369</f>
        <v>4.04804506614612E-033</v>
      </c>
      <c r="E370" s="42" t="n">
        <f aca="false">+C370+D370</f>
        <v>20000</v>
      </c>
      <c r="F370" s="92" t="n">
        <f aca="false">+(D370/E370)*100</f>
        <v>2.02402253307306E-035</v>
      </c>
      <c r="G370" s="88" t="n">
        <f aca="false">+F370/F369</f>
        <v>0.8</v>
      </c>
    </row>
    <row r="371" customFormat="false" ht="12.75" hidden="false" customHeight="false" outlineLevel="0" collapsed="false">
      <c r="B371" s="41" t="n">
        <f aca="false">B370+E$4</f>
        <v>3590</v>
      </c>
      <c r="C371" s="91" t="n">
        <f aca="false">C370+E$7*E$4-E$7*E$4*C370/E370-E$9*E$4</f>
        <v>20000</v>
      </c>
      <c r="D371" s="42" t="n">
        <f aca="false">D370-E$7*E$4*D370/E370</f>
        <v>3.2384360529169E-033</v>
      </c>
      <c r="E371" s="42" t="n">
        <f aca="false">+C371+D371</f>
        <v>20000</v>
      </c>
      <c r="F371" s="92" t="n">
        <f aca="false">+(D371/E371)*100</f>
        <v>1.61921802645845E-035</v>
      </c>
      <c r="G371" s="88" t="n">
        <f aca="false">+F371/F370</f>
        <v>0.8</v>
      </c>
    </row>
    <row r="372" customFormat="false" ht="12.75" hidden="false" customHeight="false" outlineLevel="0" collapsed="false">
      <c r="B372" s="41" t="n">
        <f aca="false">B371+E$4</f>
        <v>3600</v>
      </c>
      <c r="C372" s="91" t="n">
        <f aca="false">C371+E$7*E$4-E$7*E$4*C371/E371-E$9*E$4</f>
        <v>20000</v>
      </c>
      <c r="D372" s="42" t="n">
        <f aca="false">D371-E$7*E$4*D371/E371</f>
        <v>2.59074884233352E-033</v>
      </c>
      <c r="E372" s="42" t="n">
        <f aca="false">+C372+D372</f>
        <v>20000</v>
      </c>
      <c r="F372" s="92" t="n">
        <f aca="false">+(D372/E372)*100</f>
        <v>1.29537442116676E-035</v>
      </c>
      <c r="G372" s="88" t="n">
        <f aca="false">+F372/F371</f>
        <v>0.8</v>
      </c>
    </row>
    <row r="373" customFormat="false" ht="12.75" hidden="false" customHeight="false" outlineLevel="0" collapsed="false">
      <c r="B373" s="41" t="n">
        <f aca="false">B372+E$4</f>
        <v>3610</v>
      </c>
      <c r="C373" s="91" t="n">
        <f aca="false">C372+E$7*E$4-E$7*E$4*C372/E372-E$9*E$4</f>
        <v>20000</v>
      </c>
      <c r="D373" s="42" t="n">
        <f aca="false">D372-E$7*E$4*D372/E372</f>
        <v>2.07259907386681E-033</v>
      </c>
      <c r="E373" s="42" t="n">
        <f aca="false">+C373+D373</f>
        <v>20000</v>
      </c>
      <c r="F373" s="92" t="n">
        <f aca="false">+(D373/E373)*100</f>
        <v>1.03629953693341E-035</v>
      </c>
      <c r="G373" s="88" t="n">
        <f aca="false">+F373/F372</f>
        <v>0.8</v>
      </c>
    </row>
    <row r="374" customFormat="false" ht="12.75" hidden="false" customHeight="false" outlineLevel="0" collapsed="false">
      <c r="B374" s="41" t="n">
        <f aca="false">B373+E$4</f>
        <v>3620</v>
      </c>
      <c r="C374" s="91" t="n">
        <f aca="false">C373+E$7*E$4-E$7*E$4*C373/E373-E$9*E$4</f>
        <v>20000</v>
      </c>
      <c r="D374" s="42" t="n">
        <f aca="false">D373-E$7*E$4*D373/E373</f>
        <v>1.65807925909345E-033</v>
      </c>
      <c r="E374" s="42" t="n">
        <f aca="false">+C374+D374</f>
        <v>20000</v>
      </c>
      <c r="F374" s="92" t="n">
        <f aca="false">+(D374/E374)*100</f>
        <v>8.29039629546725E-036</v>
      </c>
      <c r="G374" s="88" t="n">
        <f aca="false">+F374/F373</f>
        <v>0.8</v>
      </c>
    </row>
    <row r="375" customFormat="false" ht="12.75" hidden="false" customHeight="false" outlineLevel="0" collapsed="false">
      <c r="B375" s="41" t="n">
        <f aca="false">B374+E$4</f>
        <v>3630</v>
      </c>
      <c r="C375" s="91" t="n">
        <f aca="false">C374+E$7*E$4-E$7*E$4*C374/E374-E$9*E$4</f>
        <v>20000</v>
      </c>
      <c r="D375" s="42" t="n">
        <f aca="false">D374-E$7*E$4*D374/E374</f>
        <v>1.32646340727476E-033</v>
      </c>
      <c r="E375" s="42" t="n">
        <f aca="false">+C375+D375</f>
        <v>20000</v>
      </c>
      <c r="F375" s="92" t="n">
        <f aca="false">+(D375/E375)*100</f>
        <v>6.6323170363738E-036</v>
      </c>
      <c r="G375" s="88" t="n">
        <f aca="false">+F375/F374</f>
        <v>0.8</v>
      </c>
    </row>
    <row r="376" customFormat="false" ht="12.75" hidden="false" customHeight="false" outlineLevel="0" collapsed="false">
      <c r="B376" s="41" t="n">
        <f aca="false">B375+E$4</f>
        <v>3640</v>
      </c>
      <c r="C376" s="91" t="n">
        <f aca="false">C375+E$7*E$4-E$7*E$4*C375/E375-E$9*E$4</f>
        <v>20000</v>
      </c>
      <c r="D376" s="42" t="n">
        <f aca="false">D375-E$7*E$4*D375/E375</f>
        <v>1.06117072581981E-033</v>
      </c>
      <c r="E376" s="42" t="n">
        <f aca="false">+C376+D376</f>
        <v>20000</v>
      </c>
      <c r="F376" s="92" t="n">
        <f aca="false">+(D376/E376)*100</f>
        <v>5.30585362909904E-036</v>
      </c>
      <c r="G376" s="88" t="n">
        <f aca="false">+F376/F375</f>
        <v>0.8</v>
      </c>
    </row>
    <row r="377" customFormat="false" ht="12.75" hidden="false" customHeight="false" outlineLevel="0" collapsed="false">
      <c r="B377" s="41" t="n">
        <f aca="false">B376+E$4</f>
        <v>3650</v>
      </c>
      <c r="C377" s="91" t="n">
        <f aca="false">C376+E$7*E$4-E$7*E$4*C376/E376-E$9*E$4</f>
        <v>20000</v>
      </c>
      <c r="D377" s="42" t="n">
        <f aca="false">D376-E$7*E$4*D376/E376</f>
        <v>8.48936580655846E-034</v>
      </c>
      <c r="E377" s="42" t="n">
        <f aca="false">+C377+D377</f>
        <v>20000</v>
      </c>
      <c r="F377" s="92" t="n">
        <f aca="false">+(D377/E377)*100</f>
        <v>4.24468290327923E-036</v>
      </c>
      <c r="G377" s="88" t="n">
        <f aca="false">+F377/F376</f>
        <v>0.8</v>
      </c>
    </row>
    <row r="378" customFormat="false" ht="12.75" hidden="false" customHeight="false" outlineLevel="0" collapsed="false">
      <c r="B378" s="41" t="n">
        <f aca="false">B377+E$4</f>
        <v>3660</v>
      </c>
      <c r="C378" s="91" t="n">
        <f aca="false">C377+E$7*E$4-E$7*E$4*C377/E377-E$9*E$4</f>
        <v>20000</v>
      </c>
      <c r="D378" s="42" t="n">
        <f aca="false">D377-E$7*E$4*D377/E377</f>
        <v>6.79149264524677E-034</v>
      </c>
      <c r="E378" s="42" t="n">
        <f aca="false">+C378+D378</f>
        <v>20000</v>
      </c>
      <c r="F378" s="92" t="n">
        <f aca="false">+(D378/E378)*100</f>
        <v>3.39574632262339E-036</v>
      </c>
      <c r="G378" s="88" t="n">
        <f aca="false">+F378/F377</f>
        <v>0.8</v>
      </c>
    </row>
    <row r="379" customFormat="false" ht="12.75" hidden="false" customHeight="false" outlineLevel="0" collapsed="false">
      <c r="B379" s="41" t="n">
        <f aca="false">B378+E$4</f>
        <v>3670</v>
      </c>
      <c r="C379" s="91" t="n">
        <f aca="false">C378+E$7*E$4-E$7*E$4*C378/E378-E$9*E$4</f>
        <v>20000</v>
      </c>
      <c r="D379" s="42" t="n">
        <f aca="false">D378-E$7*E$4*D378/E378</f>
        <v>5.43319411619742E-034</v>
      </c>
      <c r="E379" s="42" t="n">
        <f aca="false">+C379+D379</f>
        <v>20000</v>
      </c>
      <c r="F379" s="92" t="n">
        <f aca="false">+(D379/E379)*100</f>
        <v>2.71659705809871E-036</v>
      </c>
      <c r="G379" s="88" t="n">
        <f aca="false">+F379/F378</f>
        <v>0.8</v>
      </c>
    </row>
    <row r="380" customFormat="false" ht="12.75" hidden="false" customHeight="false" outlineLevel="0" collapsed="false">
      <c r="B380" s="41" t="n">
        <f aca="false">B379+E$4</f>
        <v>3680</v>
      </c>
      <c r="C380" s="91" t="n">
        <f aca="false">C379+E$7*E$4-E$7*E$4*C379/E379-E$9*E$4</f>
        <v>20000</v>
      </c>
      <c r="D380" s="42" t="n">
        <f aca="false">D379-E$7*E$4*D379/E379</f>
        <v>4.34655529295793E-034</v>
      </c>
      <c r="E380" s="42" t="n">
        <f aca="false">+C380+D380</f>
        <v>20000</v>
      </c>
      <c r="F380" s="92" t="n">
        <f aca="false">+(D380/E380)*100</f>
        <v>2.17327764647897E-036</v>
      </c>
      <c r="G380" s="88" t="n">
        <f aca="false">+F380/F379</f>
        <v>0.8</v>
      </c>
    </row>
    <row r="381" customFormat="false" ht="12.75" hidden="false" customHeight="false" outlineLevel="0" collapsed="false">
      <c r="B381" s="41" t="n">
        <f aca="false">B380+E$4</f>
        <v>3690</v>
      </c>
      <c r="C381" s="91" t="n">
        <f aca="false">C380+E$7*E$4-E$7*E$4*C380/E380-E$9*E$4</f>
        <v>20000</v>
      </c>
      <c r="D381" s="42" t="n">
        <f aca="false">D380-E$7*E$4*D380/E380</f>
        <v>3.47724423436635E-034</v>
      </c>
      <c r="E381" s="42" t="n">
        <f aca="false">+C381+D381</f>
        <v>20000</v>
      </c>
      <c r="F381" s="92" t="n">
        <f aca="false">+(D381/E381)*100</f>
        <v>1.73862211718317E-036</v>
      </c>
      <c r="G381" s="88" t="n">
        <f aca="false">+F381/F380</f>
        <v>0.8</v>
      </c>
    </row>
    <row r="382" customFormat="false" ht="12.75" hidden="false" customHeight="false" outlineLevel="0" collapsed="false">
      <c r="B382" s="41" t="n">
        <f aca="false">B381+E$4</f>
        <v>3700</v>
      </c>
      <c r="C382" s="91" t="n">
        <f aca="false">C381+E$7*E$4-E$7*E$4*C381/E381-E$9*E$4</f>
        <v>20000</v>
      </c>
      <c r="D382" s="42" t="n">
        <f aca="false">D381-E$7*E$4*D381/E381</f>
        <v>2.78179538749308E-034</v>
      </c>
      <c r="E382" s="42" t="n">
        <f aca="false">+C382+D382</f>
        <v>20000</v>
      </c>
      <c r="F382" s="92" t="n">
        <f aca="false">+(D382/E382)*100</f>
        <v>1.39089769374654E-036</v>
      </c>
      <c r="G382" s="88" t="n">
        <f aca="false">+F382/F381</f>
        <v>0.8</v>
      </c>
    </row>
    <row r="383" customFormat="false" ht="12.75" hidden="false" customHeight="false" outlineLevel="0" collapsed="false">
      <c r="B383" s="41" t="n">
        <f aca="false">B382+E$4</f>
        <v>3710</v>
      </c>
      <c r="C383" s="91" t="n">
        <f aca="false">C382+E$7*E$4-E$7*E$4*C382/E382-E$9*E$4</f>
        <v>20000</v>
      </c>
      <c r="D383" s="42" t="n">
        <f aca="false">D382-E$7*E$4*D382/E382</f>
        <v>2.22543630999446E-034</v>
      </c>
      <c r="E383" s="42" t="n">
        <f aca="false">+C383+D383</f>
        <v>20000</v>
      </c>
      <c r="F383" s="92" t="n">
        <f aca="false">+(D383/E383)*100</f>
        <v>1.11271815499723E-036</v>
      </c>
      <c r="G383" s="88" t="n">
        <f aca="false">+F383/F382</f>
        <v>0.8</v>
      </c>
    </row>
    <row r="384" customFormat="false" ht="12.75" hidden="false" customHeight="false" outlineLevel="0" collapsed="false">
      <c r="B384" s="41" t="n">
        <f aca="false">B383+E$4</f>
        <v>3720</v>
      </c>
      <c r="C384" s="91" t="n">
        <f aca="false">C383+E$7*E$4-E$7*E$4*C383/E383-E$9*E$4</f>
        <v>20000</v>
      </c>
      <c r="D384" s="42" t="n">
        <f aca="false">D383-E$7*E$4*D383/E383</f>
        <v>1.78034904799557E-034</v>
      </c>
      <c r="E384" s="42" t="n">
        <f aca="false">+C384+D384</f>
        <v>20000</v>
      </c>
      <c r="F384" s="92" t="n">
        <f aca="false">+(D384/E384)*100</f>
        <v>8.90174523997785E-037</v>
      </c>
      <c r="G384" s="88" t="n">
        <f aca="false">+F384/F383</f>
        <v>0.8</v>
      </c>
    </row>
    <row r="385" customFormat="false" ht="12.75" hidden="false" customHeight="false" outlineLevel="0" collapsed="false">
      <c r="B385" s="41" t="n">
        <f aca="false">B384+E$4</f>
        <v>3730</v>
      </c>
      <c r="C385" s="91" t="n">
        <f aca="false">C384+E$7*E$4-E$7*E$4*C384/E384-E$9*E$4</f>
        <v>20000</v>
      </c>
      <c r="D385" s="42" t="n">
        <f aca="false">D384-E$7*E$4*D384/E384</f>
        <v>1.42427923839646E-034</v>
      </c>
      <c r="E385" s="42" t="n">
        <f aca="false">+C385+D385</f>
        <v>20000</v>
      </c>
      <c r="F385" s="92" t="n">
        <f aca="false">+(D385/E385)*100</f>
        <v>7.12139619198228E-037</v>
      </c>
      <c r="G385" s="88" t="n">
        <f aca="false">+F385/F384</f>
        <v>0.8</v>
      </c>
    </row>
    <row r="386" customFormat="false" ht="12.75" hidden="false" customHeight="false" outlineLevel="0" collapsed="false">
      <c r="B386" s="41" t="n">
        <f aca="false">B385+E$4</f>
        <v>3740</v>
      </c>
      <c r="C386" s="91" t="n">
        <f aca="false">C385+E$7*E$4-E$7*E$4*C385/E385-E$9*E$4</f>
        <v>20000</v>
      </c>
      <c r="D386" s="42" t="n">
        <f aca="false">D385-E$7*E$4*D385/E385</f>
        <v>1.13942339071716E-034</v>
      </c>
      <c r="E386" s="42" t="n">
        <f aca="false">+C386+D386</f>
        <v>20000</v>
      </c>
      <c r="F386" s="92" t="n">
        <f aca="false">+(D386/E386)*100</f>
        <v>5.69711695358582E-037</v>
      </c>
      <c r="G386" s="88" t="n">
        <f aca="false">+F386/F385</f>
        <v>0.8</v>
      </c>
    </row>
    <row r="387" customFormat="false" ht="12.75" hidden="false" customHeight="false" outlineLevel="0" collapsed="false">
      <c r="B387" s="41" t="n">
        <f aca="false">B386+E$4</f>
        <v>3750</v>
      </c>
      <c r="C387" s="91" t="n">
        <f aca="false">C386+E$7*E$4-E$7*E$4*C386/E386-E$9*E$4</f>
        <v>20000</v>
      </c>
      <c r="D387" s="42" t="n">
        <f aca="false">D386-E$7*E$4*D386/E386</f>
        <v>9.11538712573731E-035</v>
      </c>
      <c r="E387" s="42" t="n">
        <f aca="false">+C387+D387</f>
        <v>20000</v>
      </c>
      <c r="F387" s="92" t="n">
        <f aca="false">+(D387/E387)*100</f>
        <v>4.55769356286866E-037</v>
      </c>
      <c r="G387" s="88" t="n">
        <f aca="false">+F387/F386</f>
        <v>0.8</v>
      </c>
    </row>
    <row r="388" customFormat="false" ht="12.75" hidden="false" customHeight="false" outlineLevel="0" collapsed="false">
      <c r="B388" s="41" t="n">
        <f aca="false">B387+E$4</f>
        <v>3760</v>
      </c>
      <c r="C388" s="91" t="n">
        <f aca="false">C387+E$7*E$4-E$7*E$4*C387/E387-E$9*E$4</f>
        <v>20000</v>
      </c>
      <c r="D388" s="42" t="n">
        <f aca="false">D387-E$7*E$4*D387/E387</f>
        <v>7.29230970058985E-035</v>
      </c>
      <c r="E388" s="42" t="n">
        <f aca="false">+C388+D388</f>
        <v>20000</v>
      </c>
      <c r="F388" s="92" t="n">
        <f aca="false">+(D388/E388)*100</f>
        <v>3.64615485029492E-037</v>
      </c>
      <c r="G388" s="88" t="n">
        <f aca="false">+F388/F387</f>
        <v>0.8</v>
      </c>
    </row>
    <row r="389" customFormat="false" ht="12.75" hidden="false" customHeight="false" outlineLevel="0" collapsed="false">
      <c r="B389" s="41" t="n">
        <f aca="false">B388+E$4</f>
        <v>3770</v>
      </c>
      <c r="C389" s="91" t="n">
        <f aca="false">C388+E$7*E$4-E$7*E$4*C388/E388-E$9*E$4</f>
        <v>20000</v>
      </c>
      <c r="D389" s="42" t="n">
        <f aca="false">D388-E$7*E$4*D388/E388</f>
        <v>5.83384776047188E-035</v>
      </c>
      <c r="E389" s="42" t="n">
        <f aca="false">+C389+D389</f>
        <v>20000</v>
      </c>
      <c r="F389" s="92" t="n">
        <f aca="false">+(D389/E389)*100</f>
        <v>2.91692388023594E-037</v>
      </c>
      <c r="G389" s="88" t="n">
        <f aca="false">+F389/F388</f>
        <v>0.8</v>
      </c>
    </row>
    <row r="390" customFormat="false" ht="12.75" hidden="false" customHeight="false" outlineLevel="0" collapsed="false">
      <c r="B390" s="41" t="n">
        <f aca="false">B389+E$4</f>
        <v>3780</v>
      </c>
      <c r="C390" s="91" t="n">
        <f aca="false">C389+E$7*E$4-E$7*E$4*C389/E389-E$9*E$4</f>
        <v>20000</v>
      </c>
      <c r="D390" s="42" t="n">
        <f aca="false">D389-E$7*E$4*D389/E389</f>
        <v>4.6670782083775E-035</v>
      </c>
      <c r="E390" s="42" t="n">
        <f aca="false">+C390+D390</f>
        <v>20000</v>
      </c>
      <c r="F390" s="92" t="n">
        <f aca="false">+(D390/E390)*100</f>
        <v>2.33353910418875E-037</v>
      </c>
      <c r="G390" s="88" t="n">
        <f aca="false">+F390/F389</f>
        <v>0.8</v>
      </c>
    </row>
    <row r="391" customFormat="false" ht="12.75" hidden="false" customHeight="false" outlineLevel="0" collapsed="false">
      <c r="B391" s="41" t="n">
        <f aca="false">B390+E$4</f>
        <v>3790</v>
      </c>
      <c r="C391" s="91" t="n">
        <f aca="false">C390+E$7*E$4-E$7*E$4*C390/E390-E$9*E$4</f>
        <v>20000</v>
      </c>
      <c r="D391" s="42" t="n">
        <f aca="false">D390-E$7*E$4*D390/E390</f>
        <v>3.733662566702E-035</v>
      </c>
      <c r="E391" s="42" t="n">
        <f aca="false">+C391+D391</f>
        <v>20000</v>
      </c>
      <c r="F391" s="92" t="n">
        <f aca="false">+(D391/E391)*100</f>
        <v>1.866831283351E-037</v>
      </c>
      <c r="G391" s="88" t="n">
        <f aca="false">+F391/F390</f>
        <v>0.8</v>
      </c>
    </row>
    <row r="392" customFormat="false" ht="12.75" hidden="false" customHeight="false" outlineLevel="0" collapsed="false">
      <c r="B392" s="41" t="n">
        <f aca="false">B391+E$4</f>
        <v>3800</v>
      </c>
      <c r="C392" s="91" t="n">
        <f aca="false">C391+E$7*E$4-E$7*E$4*C391/E391-E$9*E$4</f>
        <v>20000</v>
      </c>
      <c r="D392" s="42" t="n">
        <f aca="false">D391-E$7*E$4*D391/E391</f>
        <v>2.9869300533616E-035</v>
      </c>
      <c r="E392" s="42" t="n">
        <f aca="false">+C392+D392</f>
        <v>20000</v>
      </c>
      <c r="F392" s="92" t="n">
        <f aca="false">+(D392/E392)*100</f>
        <v>1.4934650266808E-037</v>
      </c>
      <c r="G392" s="88" t="n">
        <f aca="false">+F392/F391</f>
        <v>0.8</v>
      </c>
    </row>
    <row r="393" customFormat="false" ht="12.75" hidden="false" customHeight="false" outlineLevel="0" collapsed="false">
      <c r="B393" s="41" t="n">
        <f aca="false">B392+E$4</f>
        <v>3810</v>
      </c>
      <c r="C393" s="91" t="n">
        <f aca="false">C392+E$7*E$4-E$7*E$4*C392/E392-E$9*E$4</f>
        <v>20000</v>
      </c>
      <c r="D393" s="42" t="n">
        <f aca="false">D392-E$7*E$4*D392/E392</f>
        <v>2.38954404268928E-035</v>
      </c>
      <c r="E393" s="42" t="n">
        <f aca="false">+C393+D393</f>
        <v>20000</v>
      </c>
      <c r="F393" s="92" t="n">
        <f aca="false">+(D393/E393)*100</f>
        <v>1.19477202134464E-037</v>
      </c>
      <c r="G393" s="88" t="n">
        <f aca="false">+F393/F392</f>
        <v>0.8</v>
      </c>
    </row>
    <row r="394" customFormat="false" ht="12.75" hidden="false" customHeight="false" outlineLevel="0" collapsed="false">
      <c r="B394" s="41" t="n">
        <f aca="false">B393+E$4</f>
        <v>3820</v>
      </c>
      <c r="C394" s="91" t="n">
        <f aca="false">C393+E$7*E$4-E$7*E$4*C393/E393-E$9*E$4</f>
        <v>20000</v>
      </c>
      <c r="D394" s="42" t="n">
        <f aca="false">D393-E$7*E$4*D393/E393</f>
        <v>1.91163523415142E-035</v>
      </c>
      <c r="E394" s="42" t="n">
        <f aca="false">+C394+D394</f>
        <v>20000</v>
      </c>
      <c r="F394" s="92" t="n">
        <f aca="false">+(D394/E394)*100</f>
        <v>9.55817617075712E-038</v>
      </c>
      <c r="G394" s="88" t="n">
        <f aca="false">+F394/F393</f>
        <v>0.8</v>
      </c>
    </row>
    <row r="395" customFormat="false" ht="12.75" hidden="false" customHeight="false" outlineLevel="0" collapsed="false">
      <c r="B395" s="41" t="n">
        <f aca="false">B394+E$4</f>
        <v>3830</v>
      </c>
      <c r="C395" s="91" t="n">
        <f aca="false">C394+E$7*E$4-E$7*E$4*C394/E394-E$9*E$4</f>
        <v>20000</v>
      </c>
      <c r="D395" s="42" t="n">
        <f aca="false">D394-E$7*E$4*D394/E394</f>
        <v>1.52930818732114E-035</v>
      </c>
      <c r="E395" s="42" t="n">
        <f aca="false">+C395+D395</f>
        <v>20000</v>
      </c>
      <c r="F395" s="92" t="n">
        <f aca="false">+(D395/E395)*100</f>
        <v>7.6465409366057E-038</v>
      </c>
      <c r="G395" s="88" t="n">
        <f aca="false">+F395/F394</f>
        <v>0.8</v>
      </c>
    </row>
    <row r="396" customFormat="false" ht="12.75" hidden="false" customHeight="false" outlineLevel="0" collapsed="false">
      <c r="B396" s="41" t="n">
        <f aca="false">B395+E$4</f>
        <v>3840</v>
      </c>
      <c r="C396" s="91" t="n">
        <f aca="false">C395+E$7*E$4-E$7*E$4*C395/E395-E$9*E$4</f>
        <v>20000</v>
      </c>
      <c r="D396" s="42" t="n">
        <f aca="false">D395-E$7*E$4*D395/E395</f>
        <v>1.22344654985691E-035</v>
      </c>
      <c r="E396" s="42" t="n">
        <f aca="false">+C396+D396</f>
        <v>20000</v>
      </c>
      <c r="F396" s="92" t="n">
        <f aca="false">+(D396/E396)*100</f>
        <v>6.11723274928456E-038</v>
      </c>
      <c r="G396" s="88" t="n">
        <f aca="false">+F396/F395</f>
        <v>0.8</v>
      </c>
    </row>
    <row r="397" customFormat="false" ht="12.75" hidden="false" customHeight="false" outlineLevel="0" collapsed="false">
      <c r="B397" s="41" t="n">
        <f aca="false">B396+E$4</f>
        <v>3850</v>
      </c>
      <c r="C397" s="91" t="n">
        <f aca="false">C396+E$7*E$4-E$7*E$4*C396/E396-E$9*E$4</f>
        <v>20000</v>
      </c>
      <c r="D397" s="42" t="n">
        <f aca="false">D396-E$7*E$4*D396/E396</f>
        <v>9.78757239885529E-036</v>
      </c>
      <c r="E397" s="42" t="n">
        <f aca="false">+C397+D397</f>
        <v>20000</v>
      </c>
      <c r="F397" s="92" t="n">
        <f aca="false">+(D397/E397)*100</f>
        <v>4.89378619942764E-038</v>
      </c>
      <c r="G397" s="88" t="n">
        <f aca="false">+F397/F396</f>
        <v>0.8</v>
      </c>
    </row>
    <row r="398" customFormat="false" ht="12.75" hidden="false" customHeight="false" outlineLevel="0" collapsed="false">
      <c r="B398" s="41" t="n">
        <f aca="false">B397+E$4</f>
        <v>3860</v>
      </c>
      <c r="C398" s="91" t="n">
        <f aca="false">C397+E$7*E$4-E$7*E$4*C397/E397-E$9*E$4</f>
        <v>20000</v>
      </c>
      <c r="D398" s="42" t="n">
        <f aca="false">D397-E$7*E$4*D397/E397</f>
        <v>7.83005791908423E-036</v>
      </c>
      <c r="E398" s="42" t="n">
        <f aca="false">+C398+D398</f>
        <v>20000</v>
      </c>
      <c r="F398" s="92" t="n">
        <f aca="false">+(D398/E398)*100</f>
        <v>3.91502895954211E-038</v>
      </c>
      <c r="G398" s="88" t="n">
        <f aca="false">+F398/F397</f>
        <v>0.8</v>
      </c>
    </row>
    <row r="399" customFormat="false" ht="12.75" hidden="false" customHeight="false" outlineLevel="0" collapsed="false">
      <c r="B399" s="41" t="n">
        <f aca="false">B398+E$4</f>
        <v>3870</v>
      </c>
      <c r="C399" s="91" t="n">
        <f aca="false">C398+E$7*E$4-E$7*E$4*C398/E398-E$9*E$4</f>
        <v>20000</v>
      </c>
      <c r="D399" s="42" t="n">
        <f aca="false">D398-E$7*E$4*D398/E398</f>
        <v>6.26404633526738E-036</v>
      </c>
      <c r="E399" s="42" t="n">
        <f aca="false">+C399+D399</f>
        <v>20000</v>
      </c>
      <c r="F399" s="92" t="n">
        <f aca="false">+(D399/E399)*100</f>
        <v>3.13202316763369E-038</v>
      </c>
      <c r="G399" s="88" t="n">
        <f aca="false">+F399/F398</f>
        <v>0.8</v>
      </c>
    </row>
    <row r="400" customFormat="false" ht="12.75" hidden="false" customHeight="false" outlineLevel="0" collapsed="false">
      <c r="B400" s="41" t="n">
        <f aca="false">B399+E$4</f>
        <v>3880</v>
      </c>
      <c r="C400" s="91" t="n">
        <f aca="false">C399+E$7*E$4-E$7*E$4*C399/E399-E$9*E$4</f>
        <v>20000</v>
      </c>
      <c r="D400" s="42" t="n">
        <f aca="false">D399-E$7*E$4*D399/E399</f>
        <v>5.01123706821391E-036</v>
      </c>
      <c r="E400" s="42" t="n">
        <f aca="false">+C400+D400</f>
        <v>20000</v>
      </c>
      <c r="F400" s="92" t="n">
        <f aca="false">+(D400/E400)*100</f>
        <v>2.50561853410695E-038</v>
      </c>
      <c r="G400" s="88" t="n">
        <f aca="false">+F400/F399</f>
        <v>0.8</v>
      </c>
    </row>
    <row r="401" customFormat="false" ht="12.75" hidden="false" customHeight="false" outlineLevel="0" collapsed="false">
      <c r="B401" s="41" t="n">
        <f aca="false">B400+E$4</f>
        <v>3890</v>
      </c>
      <c r="C401" s="91" t="n">
        <f aca="false">C400+E$7*E$4-E$7*E$4*C400/E400-E$9*E$4</f>
        <v>20000</v>
      </c>
      <c r="D401" s="42" t="n">
        <f aca="false">D400-E$7*E$4*D400/E400</f>
        <v>4.00898965457112E-036</v>
      </c>
      <c r="E401" s="42" t="n">
        <f aca="false">+C401+D401</f>
        <v>20000</v>
      </c>
      <c r="F401" s="92" t="n">
        <f aca="false">+(D401/E401)*100</f>
        <v>2.00449482728556E-038</v>
      </c>
      <c r="G401" s="88" t="n">
        <f aca="false">+F401/F400</f>
        <v>0.8</v>
      </c>
    </row>
    <row r="402" customFormat="false" ht="12.75" hidden="false" customHeight="false" outlineLevel="0" collapsed="false">
      <c r="B402" s="41" t="n">
        <f aca="false">B401+E$4</f>
        <v>3900</v>
      </c>
      <c r="C402" s="91" t="n">
        <f aca="false">C401+E$7*E$4-E$7*E$4*C401/E401-E$9*E$4</f>
        <v>20000</v>
      </c>
      <c r="D402" s="42" t="n">
        <f aca="false">D401-E$7*E$4*D401/E401</f>
        <v>3.2071917236569E-036</v>
      </c>
      <c r="E402" s="42" t="n">
        <f aca="false">+C402+D402</f>
        <v>20000</v>
      </c>
      <c r="F402" s="92" t="n">
        <f aca="false">+(D402/E402)*100</f>
        <v>1.60359586182845E-038</v>
      </c>
      <c r="G402" s="88" t="n">
        <f aca="false">+F402/F401</f>
        <v>0.8</v>
      </c>
    </row>
    <row r="403" customFormat="false" ht="12.75" hidden="false" customHeight="false" outlineLevel="0" collapsed="false">
      <c r="B403" s="41" t="n">
        <f aca="false">B402+E$4</f>
        <v>3910</v>
      </c>
      <c r="C403" s="91" t="n">
        <f aca="false">C402+E$7*E$4-E$7*E$4*C402/E402-E$9*E$4</f>
        <v>20000</v>
      </c>
      <c r="D403" s="42" t="n">
        <f aca="false">D402-E$7*E$4*D402/E402</f>
        <v>2.56575337892552E-036</v>
      </c>
      <c r="E403" s="42" t="n">
        <f aca="false">+C403+D403</f>
        <v>20000</v>
      </c>
      <c r="F403" s="92" t="n">
        <f aca="false">+(D403/E403)*100</f>
        <v>1.28287668946276E-038</v>
      </c>
      <c r="G403" s="88" t="n">
        <f aca="false">+F403/F402</f>
        <v>0.8</v>
      </c>
    </row>
    <row r="404" customFormat="false" ht="12.75" hidden="false" customHeight="false" outlineLevel="0" collapsed="false">
      <c r="B404" s="41" t="n">
        <f aca="false">B403+E$4</f>
        <v>3920</v>
      </c>
      <c r="C404" s="91" t="n">
        <f aca="false">C403+E$7*E$4-E$7*E$4*C403/E403-E$9*E$4</f>
        <v>20000</v>
      </c>
      <c r="D404" s="42" t="n">
        <f aca="false">D403-E$7*E$4*D403/E403</f>
        <v>2.05260270314041E-036</v>
      </c>
      <c r="E404" s="42" t="n">
        <f aca="false">+C404+D404</f>
        <v>20000</v>
      </c>
      <c r="F404" s="92" t="n">
        <f aca="false">+(D404/E404)*100</f>
        <v>1.02630135157021E-038</v>
      </c>
      <c r="G404" s="88" t="n">
        <f aca="false">+F404/F403</f>
        <v>0.8</v>
      </c>
    </row>
    <row r="405" customFormat="false" ht="12.75" hidden="false" customHeight="false" outlineLevel="0" collapsed="false">
      <c r="B405" s="41" t="n">
        <f aca="false">B404+E$4</f>
        <v>3930</v>
      </c>
      <c r="C405" s="91" t="n">
        <f aca="false">C404+E$7*E$4-E$7*E$4*C404/E404-E$9*E$4</f>
        <v>20000</v>
      </c>
      <c r="D405" s="42" t="n">
        <f aca="false">D404-E$7*E$4*D404/E404</f>
        <v>1.64208216251233E-036</v>
      </c>
      <c r="E405" s="42" t="n">
        <f aca="false">+C405+D405</f>
        <v>20000</v>
      </c>
      <c r="F405" s="92" t="n">
        <f aca="false">+(D405/E405)*100</f>
        <v>8.21041081256166E-039</v>
      </c>
      <c r="G405" s="88" t="n">
        <f aca="false">+F405/F404</f>
        <v>0.8</v>
      </c>
    </row>
    <row r="406" customFormat="false" ht="12.75" hidden="false" customHeight="false" outlineLevel="0" collapsed="false">
      <c r="B406" s="41" t="n">
        <f aca="false">B405+E$4</f>
        <v>3940</v>
      </c>
      <c r="C406" s="91" t="n">
        <f aca="false">C405+E$7*E$4-E$7*E$4*C405/E405-E$9*E$4</f>
        <v>20000</v>
      </c>
      <c r="D406" s="42" t="n">
        <f aca="false">D405-E$7*E$4*D405/E405</f>
        <v>1.31366573000987E-036</v>
      </c>
      <c r="E406" s="42" t="n">
        <f aca="false">+C406+D406</f>
        <v>20000</v>
      </c>
      <c r="F406" s="92" t="n">
        <f aca="false">+(D406/E406)*100</f>
        <v>6.56832865004933E-039</v>
      </c>
      <c r="G406" s="88" t="n">
        <f aca="false">+F406/F405</f>
        <v>0.8</v>
      </c>
    </row>
    <row r="407" customFormat="false" ht="12.75" hidden="false" customHeight="false" outlineLevel="0" collapsed="false">
      <c r="B407" s="41" t="n">
        <f aca="false">B406+E$4</f>
        <v>3950</v>
      </c>
      <c r="C407" s="91" t="n">
        <f aca="false">C406+E$7*E$4-E$7*E$4*C406/E406-E$9*E$4</f>
        <v>20000</v>
      </c>
      <c r="D407" s="42" t="n">
        <f aca="false">D406-E$7*E$4*D406/E406</f>
        <v>1.05093258400789E-036</v>
      </c>
      <c r="E407" s="42" t="n">
        <f aca="false">+C407+D407</f>
        <v>20000</v>
      </c>
      <c r="F407" s="92" t="n">
        <f aca="false">+(D407/E407)*100</f>
        <v>5.25466292003946E-039</v>
      </c>
      <c r="G407" s="88" t="n">
        <f aca="false">+F407/F406</f>
        <v>0.8</v>
      </c>
    </row>
    <row r="408" customFormat="false" ht="12.75" hidden="false" customHeight="false" outlineLevel="0" collapsed="false">
      <c r="B408" s="41" t="n">
        <f aca="false">B407+E$4</f>
        <v>3960</v>
      </c>
      <c r="C408" s="91" t="n">
        <f aca="false">C407+E$7*E$4-E$7*E$4*C407/E407-E$9*E$4</f>
        <v>20000</v>
      </c>
      <c r="D408" s="42" t="n">
        <f aca="false">D407-E$7*E$4*D407/E407</f>
        <v>8.40746067206314E-037</v>
      </c>
      <c r="E408" s="42" t="n">
        <f aca="false">+C408+D408</f>
        <v>20000</v>
      </c>
      <c r="F408" s="92" t="n">
        <f aca="false">+(D408/E408)*100</f>
        <v>4.20373033603157E-039</v>
      </c>
      <c r="G408" s="88" t="n">
        <f aca="false">+F408/F407</f>
        <v>0.8</v>
      </c>
    </row>
    <row r="409" customFormat="false" ht="12.75" hidden="false" customHeight="false" outlineLevel="0" collapsed="false">
      <c r="B409" s="41" t="n">
        <f aca="false">B408+E$4</f>
        <v>3970</v>
      </c>
      <c r="C409" s="91" t="n">
        <f aca="false">C408+E$7*E$4-E$7*E$4*C408/E408-E$9*E$4</f>
        <v>20000</v>
      </c>
      <c r="D409" s="42" t="n">
        <f aca="false">D408-E$7*E$4*D408/E408</f>
        <v>6.72596853765051E-037</v>
      </c>
      <c r="E409" s="42" t="n">
        <f aca="false">+C409+D409</f>
        <v>20000</v>
      </c>
      <c r="F409" s="92" t="n">
        <f aca="false">+(D409/E409)*100</f>
        <v>3.36298426882526E-039</v>
      </c>
      <c r="G409" s="88" t="n">
        <f aca="false">+F409/F408</f>
        <v>0.8</v>
      </c>
    </row>
    <row r="410" customFormat="false" ht="12.75" hidden="false" customHeight="false" outlineLevel="0" collapsed="false">
      <c r="B410" s="41" t="n">
        <f aca="false">B409+E$4</f>
        <v>3980</v>
      </c>
      <c r="C410" s="91" t="n">
        <f aca="false">C409+E$7*E$4-E$7*E$4*C409/E409-E$9*E$4</f>
        <v>20000</v>
      </c>
      <c r="D410" s="42" t="n">
        <f aca="false">D409-E$7*E$4*D409/E409</f>
        <v>5.38077483012041E-037</v>
      </c>
      <c r="E410" s="42" t="n">
        <f aca="false">+C410+D410</f>
        <v>20000</v>
      </c>
      <c r="F410" s="92" t="n">
        <f aca="false">+(D410/E410)*100</f>
        <v>2.6903874150602E-039</v>
      </c>
      <c r="G410" s="88" t="n">
        <f aca="false">+F410/F409</f>
        <v>0.8</v>
      </c>
    </row>
    <row r="411" customFormat="false" ht="12.75" hidden="false" customHeight="false" outlineLevel="0" collapsed="false">
      <c r="B411" s="41" t="n">
        <f aca="false">B410+E$4</f>
        <v>3990</v>
      </c>
      <c r="C411" s="91" t="n">
        <f aca="false">C410+E$7*E$4-E$7*E$4*C410/E410-E$9*E$4</f>
        <v>20000</v>
      </c>
      <c r="D411" s="42" t="n">
        <f aca="false">D410-E$7*E$4*D410/E410</f>
        <v>4.30461986409632E-037</v>
      </c>
      <c r="E411" s="42" t="n">
        <f aca="false">+C411+D411</f>
        <v>20000</v>
      </c>
      <c r="F411" s="92" t="n">
        <f aca="false">+(D411/E411)*100</f>
        <v>2.15230993204816E-039</v>
      </c>
      <c r="G411" s="88" t="n">
        <f aca="false">+F411/F410</f>
        <v>0.8</v>
      </c>
    </row>
    <row r="412" customFormat="false" ht="12.75" hidden="false" customHeight="false" outlineLevel="0" collapsed="false">
      <c r="B412" s="41" t="n">
        <f aca="false">B411+E$4</f>
        <v>4000</v>
      </c>
      <c r="C412" s="91" t="n">
        <f aca="false">C411+E$7*E$4-E$7*E$4*C411/E411-E$9*E$4</f>
        <v>20000</v>
      </c>
      <c r="D412" s="42" t="n">
        <f aca="false">D411-E$7*E$4*D411/E411</f>
        <v>3.44369589127706E-037</v>
      </c>
      <c r="E412" s="42" t="n">
        <f aca="false">+C412+D412</f>
        <v>20000</v>
      </c>
      <c r="F412" s="92" t="n">
        <f aca="false">+(D412/E412)*100</f>
        <v>1.72184794563853E-039</v>
      </c>
      <c r="G412" s="88" t="n">
        <f aca="false">+F412/F411</f>
        <v>0.8</v>
      </c>
    </row>
    <row r="413" customFormat="false" ht="12.75" hidden="false" customHeight="false" outlineLevel="0" collapsed="false">
      <c r="B413" s="41" t="n">
        <f aca="false">B412+E$4</f>
        <v>4010</v>
      </c>
      <c r="C413" s="91" t="n">
        <f aca="false">C412+E$7*E$4-E$7*E$4*C412/E412-E$9*E$4</f>
        <v>20000</v>
      </c>
      <c r="D413" s="42" t="n">
        <f aca="false">D412-E$7*E$4*D412/E412</f>
        <v>2.75495671302165E-037</v>
      </c>
      <c r="E413" s="42" t="n">
        <f aca="false">+C413+D413</f>
        <v>20000</v>
      </c>
      <c r="F413" s="92" t="n">
        <f aca="false">+(D413/E413)*100</f>
        <v>1.37747835651082E-039</v>
      </c>
      <c r="G413" s="88" t="n">
        <f aca="false">+F413/F412</f>
        <v>0.8</v>
      </c>
    </row>
    <row r="414" customFormat="false" ht="12.75" hidden="false" customHeight="false" outlineLevel="0" collapsed="false">
      <c r="B414" s="41" t="n">
        <f aca="false">B413+E$4</f>
        <v>4020</v>
      </c>
      <c r="C414" s="91" t="n">
        <f aca="false">C413+E$7*E$4-E$7*E$4*C413/E413-E$9*E$4</f>
        <v>20000</v>
      </c>
      <c r="D414" s="42" t="n">
        <f aca="false">D413-E$7*E$4*D413/E413</f>
        <v>2.20396537041732E-037</v>
      </c>
      <c r="E414" s="42" t="n">
        <f aca="false">+C414+D414</f>
        <v>20000</v>
      </c>
      <c r="F414" s="92" t="n">
        <f aca="false">+(D414/E414)*100</f>
        <v>1.10198268520866E-039</v>
      </c>
      <c r="G414" s="88" t="n">
        <f aca="false">+F414/F413</f>
        <v>0.8</v>
      </c>
    </row>
    <row r="415" customFormat="false" ht="12.75" hidden="false" customHeight="false" outlineLevel="0" collapsed="false">
      <c r="B415" s="41" t="n">
        <f aca="false">B414+E$4</f>
        <v>4030</v>
      </c>
      <c r="C415" s="91" t="n">
        <f aca="false">C414+E$7*E$4-E$7*E$4*C414/E414-E$9*E$4</f>
        <v>20000</v>
      </c>
      <c r="D415" s="42" t="n">
        <f aca="false">D414-E$7*E$4*D414/E414</f>
        <v>1.76317229633385E-037</v>
      </c>
      <c r="E415" s="42" t="n">
        <f aca="false">+C415+D415</f>
        <v>20000</v>
      </c>
      <c r="F415" s="92" t="n">
        <f aca="false">+(D415/E415)*100</f>
        <v>8.81586148166927E-040</v>
      </c>
      <c r="G415" s="88" t="n">
        <f aca="false">+F415/F414</f>
        <v>0.8</v>
      </c>
    </row>
    <row r="416" customFormat="false" ht="12.75" hidden="false" customHeight="false" outlineLevel="0" collapsed="false">
      <c r="B416" s="41" t="n">
        <f aca="false">B415+E$4</f>
        <v>4040</v>
      </c>
      <c r="C416" s="91" t="n">
        <f aca="false">C415+E$7*E$4-E$7*E$4*C415/E415-E$9*E$4</f>
        <v>20000</v>
      </c>
      <c r="D416" s="42" t="n">
        <f aca="false">D415-E$7*E$4*D415/E415</f>
        <v>1.41053783706708E-037</v>
      </c>
      <c r="E416" s="42" t="n">
        <f aca="false">+C416+D416</f>
        <v>20000</v>
      </c>
      <c r="F416" s="92" t="n">
        <f aca="false">+(D416/E416)*100</f>
        <v>7.05268918533542E-040</v>
      </c>
      <c r="G416" s="88" t="n">
        <f aca="false">+F416/F415</f>
        <v>0.8</v>
      </c>
    </row>
    <row r="417" customFormat="false" ht="12.75" hidden="false" customHeight="false" outlineLevel="0" collapsed="false">
      <c r="B417" s="41" t="n">
        <f aca="false">B416+E$4</f>
        <v>4050</v>
      </c>
      <c r="C417" s="91" t="n">
        <f aca="false">C416+E$7*E$4-E$7*E$4*C416/E416-E$9*E$4</f>
        <v>20000</v>
      </c>
      <c r="D417" s="42" t="n">
        <f aca="false">D416-E$7*E$4*D416/E416</f>
        <v>1.12843026965367E-037</v>
      </c>
      <c r="E417" s="42" t="n">
        <f aca="false">+C417+D417</f>
        <v>20000</v>
      </c>
      <c r="F417" s="92" t="n">
        <f aca="false">+(D417/E417)*100</f>
        <v>5.64215134826833E-040</v>
      </c>
      <c r="G417" s="88" t="n">
        <f aca="false">+F417/F416</f>
        <v>0.8</v>
      </c>
    </row>
    <row r="418" customFormat="false" ht="12.75" hidden="false" customHeight="false" outlineLevel="0" collapsed="false">
      <c r="B418" s="41" t="n">
        <f aca="false">B417+E$4</f>
        <v>4060</v>
      </c>
      <c r="C418" s="91" t="n">
        <f aca="false">C417+E$7*E$4-E$7*E$4*C417/E417-E$9*E$4</f>
        <v>20000</v>
      </c>
      <c r="D418" s="42" t="n">
        <f aca="false">D417-E$7*E$4*D417/E417</f>
        <v>9.02744215722933E-038</v>
      </c>
      <c r="E418" s="42" t="n">
        <f aca="false">+C418+D418</f>
        <v>20000</v>
      </c>
      <c r="F418" s="92" t="n">
        <f aca="false">+(D418/E418)*100</f>
        <v>4.51372107861467E-040</v>
      </c>
      <c r="G418" s="88" t="n">
        <f aca="false">+F418/F417</f>
        <v>0.8</v>
      </c>
    </row>
    <row r="419" customFormat="false" ht="12.75" hidden="false" customHeight="false" outlineLevel="0" collapsed="false">
      <c r="B419" s="41" t="n">
        <f aca="false">B418+E$4</f>
        <v>4070</v>
      </c>
      <c r="C419" s="91" t="n">
        <f aca="false">C418+E$7*E$4-E$7*E$4*C418/E418-E$9*E$4</f>
        <v>20000</v>
      </c>
      <c r="D419" s="42" t="n">
        <f aca="false">D418-E$7*E$4*D418/E418</f>
        <v>7.22195372578346E-038</v>
      </c>
      <c r="E419" s="42" t="n">
        <f aca="false">+C419+D419</f>
        <v>20000</v>
      </c>
      <c r="F419" s="92" t="n">
        <f aca="false">+(D419/E419)*100</f>
        <v>3.61097686289173E-040</v>
      </c>
      <c r="G419" s="88" t="n">
        <f aca="false">+F419/F418</f>
        <v>0.8</v>
      </c>
    </row>
    <row r="420" customFormat="false" ht="12.75" hidden="false" customHeight="false" outlineLevel="0" collapsed="false">
      <c r="B420" s="41" t="n">
        <f aca="false">B419+E$4</f>
        <v>4080</v>
      </c>
      <c r="C420" s="91" t="n">
        <f aca="false">C419+E$7*E$4-E$7*E$4*C419/E419-E$9*E$4</f>
        <v>20000</v>
      </c>
      <c r="D420" s="42" t="n">
        <f aca="false">D419-E$7*E$4*D419/E419</f>
        <v>5.77756298062677E-038</v>
      </c>
      <c r="E420" s="42" t="n">
        <f aca="false">+C420+D420</f>
        <v>20000</v>
      </c>
      <c r="F420" s="92" t="n">
        <f aca="false">+(D420/E420)*100</f>
        <v>2.88878149031339E-040</v>
      </c>
      <c r="G420" s="88" t="n">
        <f aca="false">+F420/F419</f>
        <v>0.8</v>
      </c>
    </row>
    <row r="421" customFormat="false" ht="12.75" hidden="false" customHeight="false" outlineLevel="0" collapsed="false">
      <c r="B421" s="41" t="n">
        <f aca="false">B420+E$4</f>
        <v>4090</v>
      </c>
      <c r="C421" s="91" t="n">
        <f aca="false">C420+E$7*E$4-E$7*E$4*C420/E420-E$9*E$4</f>
        <v>20000</v>
      </c>
      <c r="D421" s="42" t="n">
        <f aca="false">D420-E$7*E$4*D420/E420</f>
        <v>4.62205038450142E-038</v>
      </c>
      <c r="E421" s="42" t="n">
        <f aca="false">+C421+D421</f>
        <v>20000</v>
      </c>
      <c r="F421" s="92" t="n">
        <f aca="false">+(D421/E421)*100</f>
        <v>2.31102519225071E-040</v>
      </c>
      <c r="G421" s="88" t="n">
        <f aca="false">+F421/F420</f>
        <v>0.8</v>
      </c>
    </row>
    <row r="422" customFormat="false" ht="12.75" hidden="false" customHeight="false" outlineLevel="0" collapsed="false">
      <c r="B422" s="41" t="n">
        <f aca="false">B421+E$4</f>
        <v>4100</v>
      </c>
      <c r="C422" s="91" t="n">
        <f aca="false">C421+E$7*E$4-E$7*E$4*C421/E421-E$9*E$4</f>
        <v>20000</v>
      </c>
      <c r="D422" s="42" t="n">
        <f aca="false">D421-E$7*E$4*D421/E421</f>
        <v>3.69764030760113E-038</v>
      </c>
      <c r="E422" s="42" t="n">
        <f aca="false">+C422+D422</f>
        <v>20000</v>
      </c>
      <c r="F422" s="92" t="n">
        <f aca="false">+(D422/E422)*100</f>
        <v>1.84882015380057E-040</v>
      </c>
      <c r="G422" s="88" t="n">
        <f aca="false">+F422/F421</f>
        <v>0.8</v>
      </c>
    </row>
    <row r="423" customFormat="false" ht="12.75" hidden="false" customHeight="false" outlineLevel="0" collapsed="false">
      <c r="B423" s="41" t="n">
        <f aca="false">B422+E$4</f>
        <v>4110</v>
      </c>
      <c r="C423" s="91" t="n">
        <f aca="false">C422+E$7*E$4-E$7*E$4*C422/E422-E$9*E$4</f>
        <v>20000</v>
      </c>
      <c r="D423" s="42" t="n">
        <f aca="false">D422-E$7*E$4*D422/E422</f>
        <v>2.95811224608091E-038</v>
      </c>
      <c r="E423" s="42" t="n">
        <f aca="false">+C423+D423</f>
        <v>20000</v>
      </c>
      <c r="F423" s="92" t="n">
        <f aca="false">+(D423/E423)*100</f>
        <v>1.47905612304045E-040</v>
      </c>
      <c r="G423" s="88" t="n">
        <f aca="false">+F423/F422</f>
        <v>0.8</v>
      </c>
    </row>
    <row r="424" customFormat="false" ht="12.75" hidden="false" customHeight="false" outlineLevel="0" collapsed="false">
      <c r="B424" s="41" t="n">
        <f aca="false">B423+E$4</f>
        <v>4120</v>
      </c>
      <c r="C424" s="91" t="n">
        <f aca="false">C423+E$7*E$4-E$7*E$4*C423/E423-E$9*E$4</f>
        <v>20000</v>
      </c>
      <c r="D424" s="42" t="n">
        <f aca="false">D423-E$7*E$4*D423/E423</f>
        <v>2.36648979686472E-038</v>
      </c>
      <c r="E424" s="42" t="n">
        <f aca="false">+C424+D424</f>
        <v>20000</v>
      </c>
      <c r="F424" s="92" t="n">
        <f aca="false">+(D424/E424)*100</f>
        <v>1.18324489843236E-040</v>
      </c>
      <c r="G424" s="88" t="n">
        <f aca="false">+F424/F423</f>
        <v>0.8</v>
      </c>
    </row>
    <row r="425" customFormat="false" ht="12.75" hidden="false" customHeight="false" outlineLevel="0" collapsed="false">
      <c r="B425" s="41" t="n">
        <f aca="false">B424+E$4</f>
        <v>4130</v>
      </c>
      <c r="C425" s="91" t="n">
        <f aca="false">C424+E$7*E$4-E$7*E$4*C424/E424-E$9*E$4</f>
        <v>20000</v>
      </c>
      <c r="D425" s="42" t="n">
        <f aca="false">D424-E$7*E$4*D424/E424</f>
        <v>1.89319183749178E-038</v>
      </c>
      <c r="E425" s="42" t="n">
        <f aca="false">+C425+D425</f>
        <v>20000</v>
      </c>
      <c r="F425" s="92" t="n">
        <f aca="false">+(D425/E425)*100</f>
        <v>9.4659591874589E-041</v>
      </c>
      <c r="G425" s="88" t="n">
        <f aca="false">+F425/F424</f>
        <v>0.8</v>
      </c>
    </row>
    <row r="426" customFormat="false" ht="12.75" hidden="false" customHeight="false" outlineLevel="0" collapsed="false">
      <c r="B426" s="41" t="n">
        <f aca="false">B425+E$4</f>
        <v>4140</v>
      </c>
      <c r="C426" s="91" t="n">
        <f aca="false">C425+E$7*E$4-E$7*E$4*C425/E425-E$9*E$4</f>
        <v>20000</v>
      </c>
      <c r="D426" s="42" t="n">
        <f aca="false">D425-E$7*E$4*D425/E425</f>
        <v>1.51455346999342E-038</v>
      </c>
      <c r="E426" s="42" t="n">
        <f aca="false">+C426+D426</f>
        <v>20000</v>
      </c>
      <c r="F426" s="92" t="n">
        <f aca="false">+(D426/E426)*100</f>
        <v>7.57276734996712E-041</v>
      </c>
      <c r="G426" s="88" t="n">
        <f aca="false">+F426/F425</f>
        <v>0.8</v>
      </c>
    </row>
    <row r="427" customFormat="false" ht="12.75" hidden="false" customHeight="false" outlineLevel="0" collapsed="false">
      <c r="B427" s="41" t="n">
        <f aca="false">B426+E$4</f>
        <v>4150</v>
      </c>
      <c r="C427" s="91" t="n">
        <f aca="false">C426+E$7*E$4-E$7*E$4*C426/E426-E$9*E$4</f>
        <v>20000</v>
      </c>
      <c r="D427" s="42" t="n">
        <f aca="false">D426-E$7*E$4*D426/E426</f>
        <v>1.21164277599474E-038</v>
      </c>
      <c r="E427" s="42" t="n">
        <f aca="false">+C427+D427</f>
        <v>20000</v>
      </c>
      <c r="F427" s="92" t="n">
        <f aca="false">+(D427/E427)*100</f>
        <v>6.0582138799737E-041</v>
      </c>
      <c r="G427" s="88" t="n">
        <f aca="false">+F427/F426</f>
        <v>0.8</v>
      </c>
    </row>
    <row r="428" customFormat="false" ht="12.75" hidden="false" customHeight="false" outlineLevel="0" collapsed="false">
      <c r="B428" s="41" t="n">
        <f aca="false">B427+E$4</f>
        <v>4160</v>
      </c>
      <c r="C428" s="91" t="n">
        <f aca="false">C427+E$7*E$4-E$7*E$4*C427/E427-E$9*E$4</f>
        <v>20000</v>
      </c>
      <c r="D428" s="42" t="n">
        <f aca="false">D427-E$7*E$4*D427/E427</f>
        <v>9.69314220795791E-039</v>
      </c>
      <c r="E428" s="42" t="n">
        <f aca="false">+C428+D428</f>
        <v>20000</v>
      </c>
      <c r="F428" s="92" t="n">
        <f aca="false">+(D428/E428)*100</f>
        <v>4.84657110397896E-041</v>
      </c>
      <c r="G428" s="88" t="n">
        <f aca="false">+F428/F427</f>
        <v>0.8</v>
      </c>
    </row>
    <row r="429" customFormat="false" ht="12.75" hidden="false" customHeight="false" outlineLevel="0" collapsed="false">
      <c r="B429" s="41" t="n">
        <f aca="false">B428+E$4</f>
        <v>4170</v>
      </c>
      <c r="C429" s="91" t="n">
        <f aca="false">C428+E$7*E$4-E$7*E$4*C428/E428-E$9*E$4</f>
        <v>20000</v>
      </c>
      <c r="D429" s="42" t="n">
        <f aca="false">D428-E$7*E$4*D428/E428</f>
        <v>7.75451376636633E-039</v>
      </c>
      <c r="E429" s="42" t="n">
        <f aca="false">+C429+D429</f>
        <v>20000</v>
      </c>
      <c r="F429" s="92" t="n">
        <f aca="false">+(D429/E429)*100</f>
        <v>3.87725688318316E-041</v>
      </c>
      <c r="G429" s="88" t="n">
        <f aca="false">+F429/F428</f>
        <v>0.8</v>
      </c>
    </row>
    <row r="430" customFormat="false" ht="12.75" hidden="false" customHeight="false" outlineLevel="0" collapsed="false">
      <c r="B430" s="41" t="n">
        <f aca="false">B429+E$4</f>
        <v>4180</v>
      </c>
      <c r="C430" s="91" t="n">
        <f aca="false">C429+E$7*E$4-E$7*E$4*C429/E429-E$9*E$4</f>
        <v>20000</v>
      </c>
      <c r="D430" s="42" t="n">
        <f aca="false">D429-E$7*E$4*D429/E429</f>
        <v>6.20361101309306E-039</v>
      </c>
      <c r="E430" s="42" t="n">
        <f aca="false">+C430+D430</f>
        <v>20000</v>
      </c>
      <c r="F430" s="92" t="n">
        <f aca="false">+(D430/E430)*100</f>
        <v>3.10180550654653E-041</v>
      </c>
      <c r="G430" s="88" t="n">
        <f aca="false">+F430/F429</f>
        <v>0.8</v>
      </c>
    </row>
    <row r="431" customFormat="false" ht="12.75" hidden="false" customHeight="false" outlineLevel="0" collapsed="false">
      <c r="B431" s="41" t="n">
        <f aca="false">B430+E$4</f>
        <v>4190</v>
      </c>
      <c r="C431" s="91" t="n">
        <f aca="false">C430+E$7*E$4-E$7*E$4*C430/E430-E$9*E$4</f>
        <v>20000</v>
      </c>
      <c r="D431" s="42" t="n">
        <f aca="false">D430-E$7*E$4*D430/E430</f>
        <v>4.96288881047445E-039</v>
      </c>
      <c r="E431" s="42" t="n">
        <f aca="false">+C431+D431</f>
        <v>20000</v>
      </c>
      <c r="F431" s="92" t="n">
        <f aca="false">+(D431/E431)*100</f>
        <v>2.48144440523722E-041</v>
      </c>
      <c r="G431" s="88" t="n">
        <f aca="false">+F431/F430</f>
        <v>0.8</v>
      </c>
    </row>
    <row r="432" customFormat="false" ht="12.75" hidden="false" customHeight="false" outlineLevel="0" collapsed="false">
      <c r="B432" s="41" t="n">
        <f aca="false">B431+E$4</f>
        <v>4200</v>
      </c>
      <c r="C432" s="91" t="n">
        <f aca="false">C431+E$7*E$4-E$7*E$4*C431/E431-E$9*E$4</f>
        <v>20000</v>
      </c>
      <c r="D432" s="42" t="n">
        <f aca="false">D431-E$7*E$4*D431/E431</f>
        <v>3.97031104837956E-039</v>
      </c>
      <c r="E432" s="42" t="n">
        <f aca="false">+C432+D432</f>
        <v>20000</v>
      </c>
      <c r="F432" s="92" t="n">
        <f aca="false">+(D432/E432)*100</f>
        <v>1.98515552418978E-041</v>
      </c>
      <c r="G432" s="88" t="n">
        <f aca="false">+F432/F431</f>
        <v>0.8</v>
      </c>
    </row>
    <row r="433" customFormat="false" ht="12.75" hidden="false" customHeight="false" outlineLevel="0" collapsed="false">
      <c r="B433" s="41" t="n">
        <f aca="false">B432+E$4</f>
        <v>4210</v>
      </c>
      <c r="C433" s="91" t="n">
        <f aca="false">C432+E$7*E$4-E$7*E$4*C432/E432-E$9*E$4</f>
        <v>20000</v>
      </c>
      <c r="D433" s="42" t="n">
        <f aca="false">D432-E$7*E$4*D432/E432</f>
        <v>3.17624883870365E-039</v>
      </c>
      <c r="E433" s="42" t="n">
        <f aca="false">+C433+D433</f>
        <v>20000</v>
      </c>
      <c r="F433" s="92" t="n">
        <f aca="false">+(D433/E433)*100</f>
        <v>1.58812441935182E-041</v>
      </c>
      <c r="G433" s="88" t="n">
        <f aca="false">+F433/F432</f>
        <v>0.8</v>
      </c>
    </row>
    <row r="434" customFormat="false" ht="12.75" hidden="false" customHeight="false" outlineLevel="0" collapsed="false">
      <c r="B434" s="41" t="n">
        <f aca="false">B433+E$4</f>
        <v>4220</v>
      </c>
      <c r="C434" s="91" t="n">
        <f aca="false">C433+E$7*E$4-E$7*E$4*C433/E433-E$9*E$4</f>
        <v>20000</v>
      </c>
      <c r="D434" s="42" t="n">
        <f aca="false">D433-E$7*E$4*D433/E433</f>
        <v>2.54099907096292E-039</v>
      </c>
      <c r="E434" s="42" t="n">
        <f aca="false">+C434+D434</f>
        <v>20000</v>
      </c>
      <c r="F434" s="92" t="n">
        <f aca="false">+(D434/E434)*100</f>
        <v>1.27049953548146E-041</v>
      </c>
      <c r="G434" s="88" t="n">
        <f aca="false">+F434/F433</f>
        <v>0.8</v>
      </c>
    </row>
    <row r="435" customFormat="false" ht="12.75" hidden="false" customHeight="false" outlineLevel="0" collapsed="false">
      <c r="B435" s="41" t="n">
        <f aca="false">B434+E$4</f>
        <v>4230</v>
      </c>
      <c r="C435" s="91" t="n">
        <f aca="false">C434+E$7*E$4-E$7*E$4*C434/E434-E$9*E$4</f>
        <v>20000</v>
      </c>
      <c r="D435" s="42" t="n">
        <f aca="false">D434-E$7*E$4*D434/E434</f>
        <v>2.03279925677033E-039</v>
      </c>
      <c r="E435" s="42" t="n">
        <f aca="false">+C435+D435</f>
        <v>20000</v>
      </c>
      <c r="F435" s="92" t="n">
        <f aca="false">+(D435/E435)*100</f>
        <v>1.01639962838517E-041</v>
      </c>
      <c r="G435" s="88" t="n">
        <f aca="false">+F435/F434</f>
        <v>0.8</v>
      </c>
    </row>
    <row r="436" customFormat="false" ht="12.75" hidden="false" customHeight="false" outlineLevel="0" collapsed="false">
      <c r="B436" s="41" t="n">
        <f aca="false">B435+E$4</f>
        <v>4240</v>
      </c>
      <c r="C436" s="91" t="n">
        <f aca="false">C435+E$7*E$4-E$7*E$4*C435/E435-E$9*E$4</f>
        <v>20000</v>
      </c>
      <c r="D436" s="42" t="n">
        <f aca="false">D435-E$7*E$4*D435/E435</f>
        <v>1.62623940541627E-039</v>
      </c>
      <c r="E436" s="42" t="n">
        <f aca="false">+C436+D436</f>
        <v>20000</v>
      </c>
      <c r="F436" s="92" t="n">
        <f aca="false">+(D436/E436)*100</f>
        <v>8.13119702708134E-042</v>
      </c>
      <c r="G436" s="88" t="n">
        <f aca="false">+F436/F435</f>
        <v>0.8</v>
      </c>
    </row>
    <row r="437" customFormat="false" ht="12.75" hidden="false" customHeight="false" outlineLevel="0" collapsed="false">
      <c r="B437" s="41" t="n">
        <f aca="false">B436+E$4</f>
        <v>4250</v>
      </c>
      <c r="C437" s="91" t="n">
        <f aca="false">C436+E$7*E$4-E$7*E$4*C436/E436-E$9*E$4</f>
        <v>20000</v>
      </c>
      <c r="D437" s="42" t="n">
        <f aca="false">D436-E$7*E$4*D436/E436</f>
        <v>1.30099152433301E-039</v>
      </c>
      <c r="E437" s="42" t="n">
        <f aca="false">+C437+D437</f>
        <v>20000</v>
      </c>
      <c r="F437" s="92" t="n">
        <f aca="false">+(D437/E437)*100</f>
        <v>6.50495762166507E-042</v>
      </c>
      <c r="G437" s="88" t="n">
        <f aca="false">+F437/F436</f>
        <v>0.8</v>
      </c>
    </row>
    <row r="438" customFormat="false" ht="12.75" hidden="false" customHeight="false" outlineLevel="0" collapsed="false">
      <c r="B438" s="41" t="n">
        <f aca="false">B437+E$4</f>
        <v>4260</v>
      </c>
      <c r="C438" s="91" t="n">
        <f aca="false">C437+E$7*E$4-E$7*E$4*C437/E437-E$9*E$4</f>
        <v>20000</v>
      </c>
      <c r="D438" s="42" t="n">
        <f aca="false">D437-E$7*E$4*D437/E437</f>
        <v>1.04079321946641E-039</v>
      </c>
      <c r="E438" s="42" t="n">
        <f aca="false">+C438+D438</f>
        <v>20000</v>
      </c>
      <c r="F438" s="92" t="n">
        <f aca="false">+(D438/E438)*100</f>
        <v>5.20396609733205E-042</v>
      </c>
      <c r="G438" s="88" t="n">
        <f aca="false">+F438/F437</f>
        <v>0.8</v>
      </c>
    </row>
    <row r="439" customFormat="false" ht="12.75" hidden="false" customHeight="false" outlineLevel="0" collapsed="false">
      <c r="B439" s="41" t="n">
        <f aca="false">B438+E$4</f>
        <v>4270</v>
      </c>
      <c r="C439" s="91" t="n">
        <f aca="false">C438+E$7*E$4-E$7*E$4*C438/E438-E$9*E$4</f>
        <v>20000</v>
      </c>
      <c r="D439" s="42" t="n">
        <f aca="false">D438-E$7*E$4*D438/E438</f>
        <v>8.32634575573128E-040</v>
      </c>
      <c r="E439" s="42" t="n">
        <f aca="false">+C439+D439</f>
        <v>20000</v>
      </c>
      <c r="F439" s="92" t="n">
        <f aca="false">+(D439/E439)*100</f>
        <v>4.16317287786564E-042</v>
      </c>
      <c r="G439" s="88" t="n">
        <f aca="false">+F439/F438</f>
        <v>0.8</v>
      </c>
    </row>
    <row r="440" customFormat="false" ht="12.75" hidden="false" customHeight="false" outlineLevel="0" collapsed="false">
      <c r="B440" s="41" t="n">
        <f aca="false">B439+E$4</f>
        <v>4280</v>
      </c>
      <c r="C440" s="91" t="n">
        <f aca="false">C439+E$7*E$4-E$7*E$4*C439/E439-E$9*E$4</f>
        <v>20000</v>
      </c>
      <c r="D440" s="42" t="n">
        <f aca="false">D439-E$7*E$4*D439/E439</f>
        <v>6.66107660458502E-040</v>
      </c>
      <c r="E440" s="42" t="n">
        <f aca="false">+C440+D440</f>
        <v>20000</v>
      </c>
      <c r="F440" s="92" t="n">
        <f aca="false">+(D440/E440)*100</f>
        <v>3.33053830229251E-042</v>
      </c>
      <c r="G440" s="88" t="n">
        <f aca="false">+F440/F439</f>
        <v>0.8</v>
      </c>
    </row>
    <row r="441" customFormat="false" ht="12.75" hidden="false" customHeight="false" outlineLevel="0" collapsed="false">
      <c r="B441" s="41" t="n">
        <f aca="false">B440+E$4</f>
        <v>4290</v>
      </c>
      <c r="C441" s="91" t="n">
        <f aca="false">C440+E$7*E$4-E$7*E$4*C440/E440-E$9*E$4</f>
        <v>20000</v>
      </c>
      <c r="D441" s="42" t="n">
        <f aca="false">D440-E$7*E$4*D440/E440</f>
        <v>5.32886128366802E-040</v>
      </c>
      <c r="E441" s="42" t="n">
        <f aca="false">+C441+D441</f>
        <v>20000</v>
      </c>
      <c r="F441" s="92" t="n">
        <f aca="false">+(D441/E441)*100</f>
        <v>2.66443064183401E-042</v>
      </c>
      <c r="G441" s="88" t="n">
        <f aca="false">+F441/F440</f>
        <v>0.8</v>
      </c>
    </row>
    <row r="442" customFormat="false" ht="12.75" hidden="false" customHeight="false" outlineLevel="0" collapsed="false">
      <c r="B442" s="41" t="n">
        <f aca="false">B441+E$4</f>
        <v>4300</v>
      </c>
      <c r="C442" s="91" t="n">
        <f aca="false">C441+E$7*E$4-E$7*E$4*C441/E441-E$9*E$4</f>
        <v>20000</v>
      </c>
      <c r="D442" s="42" t="n">
        <f aca="false">D441-E$7*E$4*D441/E441</f>
        <v>4.26308902693441E-040</v>
      </c>
      <c r="E442" s="42" t="n">
        <f aca="false">+C442+D442</f>
        <v>20000</v>
      </c>
      <c r="F442" s="92" t="n">
        <f aca="false">+(D442/E442)*100</f>
        <v>2.13154451346721E-042</v>
      </c>
      <c r="G442" s="88" t="n">
        <f aca="false">+F442/F441</f>
        <v>0.8</v>
      </c>
    </row>
    <row r="443" customFormat="false" ht="12.75" hidden="false" customHeight="false" outlineLevel="0" collapsed="false">
      <c r="B443" s="41" t="n">
        <f aca="false">B442+E$4</f>
        <v>4310</v>
      </c>
      <c r="C443" s="91" t="n">
        <f aca="false">C442+E$7*E$4-E$7*E$4*C442/E442-E$9*E$4</f>
        <v>20000</v>
      </c>
      <c r="D443" s="42" t="n">
        <f aca="false">D442-E$7*E$4*D442/E442</f>
        <v>3.41047122154753E-040</v>
      </c>
      <c r="E443" s="42" t="n">
        <f aca="false">+C443+D443</f>
        <v>20000</v>
      </c>
      <c r="F443" s="92" t="n">
        <f aca="false">+(D443/E443)*100</f>
        <v>1.70523561077377E-042</v>
      </c>
      <c r="G443" s="88" t="n">
        <f aca="false">+F443/F442</f>
        <v>0.8</v>
      </c>
    </row>
    <row r="444" customFormat="false" ht="12.75" hidden="false" customHeight="false" outlineLevel="0" collapsed="false">
      <c r="B444" s="41" t="n">
        <f aca="false">B443+E$4</f>
        <v>4320</v>
      </c>
      <c r="C444" s="91" t="n">
        <f aca="false">C443+E$7*E$4-E$7*E$4*C443/E443-E$9*E$4</f>
        <v>20000</v>
      </c>
      <c r="D444" s="42" t="n">
        <f aca="false">D443-E$7*E$4*D443/E443</f>
        <v>2.72837697723802E-040</v>
      </c>
      <c r="E444" s="42" t="n">
        <f aca="false">+C444+D444</f>
        <v>20000</v>
      </c>
      <c r="F444" s="92" t="n">
        <f aca="false">+(D444/E444)*100</f>
        <v>1.36418848861901E-042</v>
      </c>
      <c r="G444" s="88" t="n">
        <f aca="false">+F444/F443</f>
        <v>0.8</v>
      </c>
    </row>
    <row r="445" customFormat="false" ht="12.75" hidden="false" customHeight="false" outlineLevel="0" collapsed="false">
      <c r="B445" s="41" t="n">
        <f aca="false">B444+E$4</f>
        <v>4330</v>
      </c>
      <c r="C445" s="91" t="n">
        <f aca="false">C444+E$7*E$4-E$7*E$4*C444/E444-E$9*E$4</f>
        <v>20000</v>
      </c>
      <c r="D445" s="42" t="n">
        <f aca="false">D444-E$7*E$4*D444/E444</f>
        <v>2.18270158179042E-040</v>
      </c>
      <c r="E445" s="42" t="n">
        <f aca="false">+C445+D445</f>
        <v>20000</v>
      </c>
      <c r="F445" s="92" t="n">
        <f aca="false">+(D445/E445)*100</f>
        <v>1.09135079089521E-042</v>
      </c>
      <c r="G445" s="88" t="n">
        <f aca="false">+F445/F444</f>
        <v>0.8</v>
      </c>
    </row>
    <row r="446" customFormat="false" ht="12.75" hidden="false" customHeight="false" outlineLevel="0" collapsed="false">
      <c r="B446" s="41" t="n">
        <f aca="false">B445+E$4</f>
        <v>4340</v>
      </c>
      <c r="C446" s="91" t="n">
        <f aca="false">C445+E$7*E$4-E$7*E$4*C445/E445-E$9*E$4</f>
        <v>20000</v>
      </c>
      <c r="D446" s="42" t="n">
        <f aca="false">D445-E$7*E$4*D445/E445</f>
        <v>1.74616126543234E-040</v>
      </c>
      <c r="E446" s="42" t="n">
        <f aca="false">+C446+D446</f>
        <v>20000</v>
      </c>
      <c r="F446" s="92" t="n">
        <f aca="false">+(D446/E446)*100</f>
        <v>8.73080632716168E-043</v>
      </c>
      <c r="G446" s="88" t="n">
        <f aca="false">+F446/F445</f>
        <v>0.8</v>
      </c>
    </row>
    <row r="447" customFormat="false" ht="12.75" hidden="false" customHeight="false" outlineLevel="0" collapsed="false">
      <c r="B447" s="41" t="n">
        <f aca="false">B446+E$4</f>
        <v>4350</v>
      </c>
      <c r="C447" s="91" t="n">
        <f aca="false">C446+E$7*E$4-E$7*E$4*C446/E446-E$9*E$4</f>
        <v>20000</v>
      </c>
      <c r="D447" s="42" t="n">
        <f aca="false">D446-E$7*E$4*D446/E446</f>
        <v>1.39692901234587E-040</v>
      </c>
      <c r="E447" s="42" t="n">
        <f aca="false">+C447+D447</f>
        <v>20000</v>
      </c>
      <c r="F447" s="92" t="n">
        <f aca="false">+(D447/E447)*100</f>
        <v>6.98464506172934E-043</v>
      </c>
      <c r="G447" s="88" t="n">
        <f aca="false">+F447/F446</f>
        <v>0.8</v>
      </c>
    </row>
    <row r="448" customFormat="false" ht="12.75" hidden="false" customHeight="false" outlineLevel="0" collapsed="false">
      <c r="B448" s="41" t="n">
        <f aca="false">B447+E$4</f>
        <v>4360</v>
      </c>
      <c r="C448" s="91" t="n">
        <f aca="false">C447+E$7*E$4-E$7*E$4*C447/E447-E$9*E$4</f>
        <v>20000</v>
      </c>
      <c r="D448" s="42" t="n">
        <f aca="false">D447-E$7*E$4*D447/E447</f>
        <v>1.11754320987669E-040</v>
      </c>
      <c r="E448" s="42" t="n">
        <f aca="false">+C448+D448</f>
        <v>20000</v>
      </c>
      <c r="F448" s="92" t="n">
        <f aca="false">+(D448/E448)*100</f>
        <v>5.58771604938347E-043</v>
      </c>
      <c r="G448" s="88" t="n">
        <f aca="false">+F448/F447</f>
        <v>0.8</v>
      </c>
    </row>
    <row r="449" customFormat="false" ht="12.75" hidden="false" customHeight="false" outlineLevel="0" collapsed="false">
      <c r="B449" s="41" t="n">
        <f aca="false">B448+E$4</f>
        <v>4370</v>
      </c>
      <c r="C449" s="91" t="n">
        <f aca="false">C448+E$7*E$4-E$7*E$4*C448/E448-E$9*E$4</f>
        <v>20000</v>
      </c>
      <c r="D449" s="42" t="n">
        <f aca="false">D448-E$7*E$4*D448/E448</f>
        <v>8.94034567901355E-041</v>
      </c>
      <c r="E449" s="42" t="n">
        <f aca="false">+C449+D449</f>
        <v>20000</v>
      </c>
      <c r="F449" s="92" t="n">
        <f aca="false">+(D449/E449)*100</f>
        <v>4.47017283950678E-043</v>
      </c>
      <c r="G449" s="88" t="n">
        <f aca="false">+F449/F448</f>
        <v>0.8</v>
      </c>
    </row>
    <row r="450" customFormat="false" ht="12.75" hidden="false" customHeight="false" outlineLevel="0" collapsed="false">
      <c r="B450" s="41" t="n">
        <f aca="false">B449+E$4</f>
        <v>4380</v>
      </c>
      <c r="C450" s="91" t="n">
        <f aca="false">C449+E$7*E$4-E$7*E$4*C449/E449-E$9*E$4</f>
        <v>20000</v>
      </c>
      <c r="D450" s="42" t="n">
        <f aca="false">D449-E$7*E$4*D449/E449</f>
        <v>7.15227654321084E-041</v>
      </c>
      <c r="E450" s="42" t="n">
        <f aca="false">+C450+D450</f>
        <v>20000</v>
      </c>
      <c r="F450" s="92" t="n">
        <f aca="false">+(D450/E450)*100</f>
        <v>3.57613827160542E-043</v>
      </c>
      <c r="G450" s="88" t="n">
        <f aca="false">+F450/F449</f>
        <v>0.8</v>
      </c>
    </row>
    <row r="451" customFormat="false" ht="12.75" hidden="false" customHeight="false" outlineLevel="0" collapsed="false">
      <c r="B451" s="41" t="n">
        <f aca="false">B450+E$4</f>
        <v>4390</v>
      </c>
      <c r="C451" s="91" t="n">
        <f aca="false">C450+E$7*E$4-E$7*E$4*C450/E450-E$9*E$4</f>
        <v>20000</v>
      </c>
      <c r="D451" s="42" t="n">
        <f aca="false">D450-E$7*E$4*D450/E450</f>
        <v>5.72182123456867E-041</v>
      </c>
      <c r="E451" s="42" t="n">
        <f aca="false">+C451+D451</f>
        <v>20000</v>
      </c>
      <c r="F451" s="92" t="n">
        <f aca="false">+(D451/E451)*100</f>
        <v>2.86091061728434E-043</v>
      </c>
      <c r="G451" s="88" t="n">
        <f aca="false">+F451/F450</f>
        <v>0.8</v>
      </c>
    </row>
    <row r="452" customFormat="false" ht="12.75" hidden="false" customHeight="false" outlineLevel="0" collapsed="false">
      <c r="B452" s="41" t="n">
        <f aca="false">B451+E$4</f>
        <v>4400</v>
      </c>
      <c r="C452" s="91" t="n">
        <f aca="false">C451+E$7*E$4-E$7*E$4*C451/E451-E$9*E$4</f>
        <v>20000</v>
      </c>
      <c r="D452" s="42" t="n">
        <f aca="false">D451-E$7*E$4*D451/E451</f>
        <v>4.57745698765494E-041</v>
      </c>
      <c r="E452" s="42" t="n">
        <f aca="false">+C452+D452</f>
        <v>20000</v>
      </c>
      <c r="F452" s="92" t="n">
        <f aca="false">+(D452/E452)*100</f>
        <v>2.28872849382747E-043</v>
      </c>
      <c r="G452" s="88" t="n">
        <f aca="false">+F452/F451</f>
        <v>0.8</v>
      </c>
    </row>
    <row r="453" customFormat="false" ht="12.75" hidden="false" customHeight="false" outlineLevel="0" collapsed="false">
      <c r="B453" s="41" t="n">
        <f aca="false">B452+E$4</f>
        <v>4410</v>
      </c>
      <c r="C453" s="91" t="n">
        <f aca="false">C452+E$7*E$4-E$7*E$4*C452/E452-E$9*E$4</f>
        <v>20000</v>
      </c>
      <c r="D453" s="42" t="n">
        <f aca="false">D452-E$7*E$4*D452/E452</f>
        <v>3.66196559012395E-041</v>
      </c>
      <c r="E453" s="42" t="n">
        <f aca="false">+C453+D453</f>
        <v>20000</v>
      </c>
      <c r="F453" s="92" t="n">
        <f aca="false">+(D453/E453)*100</f>
        <v>1.83098279506198E-043</v>
      </c>
      <c r="G453" s="88" t="n">
        <f aca="false">+F453/F452</f>
        <v>0.8</v>
      </c>
    </row>
    <row r="454" customFormat="false" ht="12.75" hidden="false" customHeight="false" outlineLevel="0" collapsed="false">
      <c r="B454" s="41" t="n">
        <f aca="false">B453+E$4</f>
        <v>4420</v>
      </c>
      <c r="C454" s="91" t="n">
        <f aca="false">C453+E$7*E$4-E$7*E$4*C453/E453-E$9*E$4</f>
        <v>20000</v>
      </c>
      <c r="D454" s="42" t="n">
        <f aca="false">D453-E$7*E$4*D453/E453</f>
        <v>2.92957247209916E-041</v>
      </c>
      <c r="E454" s="42" t="n">
        <f aca="false">+C454+D454</f>
        <v>20000</v>
      </c>
      <c r="F454" s="92" t="n">
        <f aca="false">+(D454/E454)*100</f>
        <v>1.46478623604958E-043</v>
      </c>
      <c r="G454" s="88" t="n">
        <f aca="false">+F454/F453</f>
        <v>0.8</v>
      </c>
    </row>
    <row r="455" customFormat="false" ht="12.75" hidden="false" customHeight="false" outlineLevel="0" collapsed="false">
      <c r="B455" s="41" t="n">
        <f aca="false">B454+E$4</f>
        <v>4430</v>
      </c>
      <c r="C455" s="91" t="n">
        <f aca="false">C454+E$7*E$4-E$7*E$4*C454/E454-E$9*E$4</f>
        <v>20000</v>
      </c>
      <c r="D455" s="42" t="n">
        <f aca="false">D454-E$7*E$4*D454/E454</f>
        <v>2.34365797767933E-041</v>
      </c>
      <c r="E455" s="42" t="n">
        <f aca="false">+C455+D455</f>
        <v>20000</v>
      </c>
      <c r="F455" s="92" t="n">
        <f aca="false">+(D455/E455)*100</f>
        <v>1.17182898883966E-043</v>
      </c>
      <c r="G455" s="88" t="n">
        <f aca="false">+F455/F454</f>
        <v>0.8</v>
      </c>
    </row>
    <row r="456" customFormat="false" ht="12.75" hidden="false" customHeight="false" outlineLevel="0" collapsed="false">
      <c r="B456" s="41" t="n">
        <f aca="false">B455+E$4</f>
        <v>4440</v>
      </c>
      <c r="C456" s="91" t="n">
        <f aca="false">C455+E$7*E$4-E$7*E$4*C455/E455-E$9*E$4</f>
        <v>20000</v>
      </c>
      <c r="D456" s="42" t="n">
        <f aca="false">D455-E$7*E$4*D455/E455</f>
        <v>1.87492638214346E-041</v>
      </c>
      <c r="E456" s="42" t="n">
        <f aca="false">+C456+D456</f>
        <v>20000</v>
      </c>
      <c r="F456" s="92" t="n">
        <f aca="false">+(D456/E456)*100</f>
        <v>9.37463191071731E-044</v>
      </c>
      <c r="G456" s="88" t="n">
        <f aca="false">+F456/F455</f>
        <v>0.8</v>
      </c>
    </row>
    <row r="457" customFormat="false" ht="12.75" hidden="false" customHeight="false" outlineLevel="0" collapsed="false">
      <c r="B457" s="41" t="n">
        <f aca="false">B456+E$4</f>
        <v>4450</v>
      </c>
      <c r="C457" s="91" t="n">
        <f aca="false">C456+E$7*E$4-E$7*E$4*C456/E456-E$9*E$4</f>
        <v>20000</v>
      </c>
      <c r="D457" s="42" t="n">
        <f aca="false">D456-E$7*E$4*D456/E456</f>
        <v>1.49994110571477E-041</v>
      </c>
      <c r="E457" s="42" t="n">
        <f aca="false">+C457+D457</f>
        <v>20000</v>
      </c>
      <c r="F457" s="92" t="n">
        <f aca="false">+(D457/E457)*100</f>
        <v>7.49970552857385E-044</v>
      </c>
      <c r="G457" s="88" t="n">
        <f aca="false">+F457/F456</f>
        <v>0.8</v>
      </c>
    </row>
    <row r="458" customFormat="false" ht="12.75" hidden="false" customHeight="false" outlineLevel="0" collapsed="false">
      <c r="B458" s="41" t="n">
        <f aca="false">B457+E$4</f>
        <v>4460</v>
      </c>
      <c r="C458" s="91" t="n">
        <f aca="false">C457+E$7*E$4-E$7*E$4*C457/E457-E$9*E$4</f>
        <v>20000</v>
      </c>
      <c r="D458" s="42" t="n">
        <f aca="false">D457-E$7*E$4*D457/E457</f>
        <v>1.19995288457182E-041</v>
      </c>
      <c r="E458" s="42" t="n">
        <f aca="false">+C458+D458</f>
        <v>20000</v>
      </c>
      <c r="F458" s="92" t="n">
        <f aca="false">+(D458/E458)*100</f>
        <v>5.99976442285908E-044</v>
      </c>
      <c r="G458" s="88" t="n">
        <f aca="false">+F458/F457</f>
        <v>0.8</v>
      </c>
    </row>
    <row r="459" customFormat="false" ht="12.75" hidden="false" customHeight="false" outlineLevel="0" collapsed="false">
      <c r="B459" s="41" t="n">
        <f aca="false">B458+E$4</f>
        <v>4470</v>
      </c>
      <c r="C459" s="91" t="n">
        <f aca="false">C458+E$7*E$4-E$7*E$4*C458/E458-E$9*E$4</f>
        <v>20000</v>
      </c>
      <c r="D459" s="42" t="n">
        <f aca="false">D458-E$7*E$4*D458/E458</f>
        <v>9.59962307657452E-042</v>
      </c>
      <c r="E459" s="42" t="n">
        <f aca="false">+C459+D459</f>
        <v>20000</v>
      </c>
      <c r="F459" s="92" t="n">
        <f aca="false">+(D459/E459)*100</f>
        <v>4.79981153828726E-044</v>
      </c>
      <c r="G459" s="88" t="n">
        <f aca="false">+F459/F458</f>
        <v>0.8</v>
      </c>
    </row>
    <row r="460" customFormat="false" ht="12.75" hidden="false" customHeight="false" outlineLevel="0" collapsed="false">
      <c r="B460" s="41" t="n">
        <f aca="false">B459+E$4</f>
        <v>4480</v>
      </c>
      <c r="C460" s="91" t="n">
        <f aca="false">C459+E$7*E$4-E$7*E$4*C459/E459-E$9*E$4</f>
        <v>20000</v>
      </c>
      <c r="D460" s="42" t="n">
        <f aca="false">D459-E$7*E$4*D459/E459</f>
        <v>7.67969846125961E-042</v>
      </c>
      <c r="E460" s="42" t="n">
        <f aca="false">+C460+D460</f>
        <v>20000</v>
      </c>
      <c r="F460" s="92" t="n">
        <f aca="false">+(D460/E460)*100</f>
        <v>3.83984923062981E-044</v>
      </c>
      <c r="G460" s="88" t="n">
        <f aca="false">+F460/F459</f>
        <v>0.8</v>
      </c>
    </row>
    <row r="461" customFormat="false" ht="12.75" hidden="false" customHeight="false" outlineLevel="0" collapsed="false">
      <c r="B461" s="41" t="n">
        <f aca="false">B460+E$4</f>
        <v>4490</v>
      </c>
      <c r="C461" s="91" t="n">
        <f aca="false">C460+E$7*E$4-E$7*E$4*C460/E460-E$9*E$4</f>
        <v>20000</v>
      </c>
      <c r="D461" s="42" t="n">
        <f aca="false">D460-E$7*E$4*D460/E460</f>
        <v>6.14375876900769E-042</v>
      </c>
      <c r="E461" s="42" t="n">
        <f aca="false">+C461+D461</f>
        <v>20000</v>
      </c>
      <c r="F461" s="92" t="n">
        <f aca="false">+(D461/E461)*100</f>
        <v>3.07187938450385E-044</v>
      </c>
      <c r="G461" s="88" t="n">
        <f aca="false">+F461/F460</f>
        <v>0.8</v>
      </c>
    </row>
    <row r="462" customFormat="false" ht="12.75" hidden="false" customHeight="false" outlineLevel="0" collapsed="false">
      <c r="B462" s="41" t="n">
        <f aca="false">B461+E$4</f>
        <v>4500</v>
      </c>
      <c r="C462" s="91" t="n">
        <f aca="false">C461+E$7*E$4-E$7*E$4*C461/E461-E$9*E$4</f>
        <v>20000</v>
      </c>
      <c r="D462" s="42" t="n">
        <f aca="false">D461-E$7*E$4*D461/E461</f>
        <v>4.91500701520615E-042</v>
      </c>
      <c r="E462" s="42" t="n">
        <f aca="false">+C462+D462</f>
        <v>20000</v>
      </c>
      <c r="F462" s="92" t="n">
        <f aca="false">+(D462/E462)*100</f>
        <v>2.45750350760308E-044</v>
      </c>
      <c r="G462" s="88" t="n">
        <f aca="false">+F462/F461</f>
        <v>0.8</v>
      </c>
    </row>
    <row r="463" customFormat="false" ht="12.75" hidden="false" customHeight="false" outlineLevel="0" collapsed="false">
      <c r="B463" s="41" t="n">
        <f aca="false">B462+E$4</f>
        <v>4510</v>
      </c>
      <c r="C463" s="91" t="n">
        <f aca="false">C462+E$7*E$4-E$7*E$4*C462/E462-E$9*E$4</f>
        <v>20000</v>
      </c>
      <c r="D463" s="42" t="n">
        <f aca="false">D462-E$7*E$4*D462/E462</f>
        <v>3.93200561216492E-042</v>
      </c>
      <c r="E463" s="42" t="n">
        <f aca="false">+C463+D463</f>
        <v>20000</v>
      </c>
      <c r="F463" s="92" t="n">
        <f aca="false">+(D463/E463)*100</f>
        <v>1.96600280608246E-044</v>
      </c>
      <c r="G463" s="88" t="n">
        <f aca="false">+F463/F462</f>
        <v>0.8</v>
      </c>
    </row>
    <row r="464" customFormat="false" ht="12.75" hidden="false" customHeight="false" outlineLevel="0" collapsed="false">
      <c r="B464" s="41" t="n">
        <f aca="false">B463+E$4</f>
        <v>4520</v>
      </c>
      <c r="C464" s="91" t="n">
        <f aca="false">C463+E$7*E$4-E$7*E$4*C463/E463-E$9*E$4</f>
        <v>20000</v>
      </c>
      <c r="D464" s="42" t="n">
        <f aca="false">D463-E$7*E$4*D463/E463</f>
        <v>3.14560448973194E-042</v>
      </c>
      <c r="E464" s="42" t="n">
        <f aca="false">+C464+D464</f>
        <v>20000</v>
      </c>
      <c r="F464" s="92" t="n">
        <f aca="false">+(D464/E464)*100</f>
        <v>1.57280224486597E-044</v>
      </c>
      <c r="G464" s="88" t="n">
        <f aca="false">+F464/F463</f>
        <v>0.8</v>
      </c>
    </row>
    <row r="465" customFormat="false" ht="12.75" hidden="false" customHeight="false" outlineLevel="0" collapsed="false">
      <c r="B465" s="41" t="n">
        <f aca="false">B464+E$4</f>
        <v>4530</v>
      </c>
      <c r="C465" s="91" t="n">
        <f aca="false">C464+E$7*E$4-E$7*E$4*C464/E464-E$9*E$4</f>
        <v>20000</v>
      </c>
      <c r="D465" s="42" t="n">
        <f aca="false">D464-E$7*E$4*D464/E464</f>
        <v>2.51648359178555E-042</v>
      </c>
      <c r="E465" s="42" t="n">
        <f aca="false">+C465+D465</f>
        <v>20000</v>
      </c>
      <c r="F465" s="92" t="n">
        <f aca="false">+(D465/E465)*100</f>
        <v>1.25824179589278E-044</v>
      </c>
      <c r="G465" s="88" t="n">
        <f aca="false">+F465/F464</f>
        <v>0.8</v>
      </c>
    </row>
    <row r="466" customFormat="false" ht="12.75" hidden="false" customHeight="false" outlineLevel="0" collapsed="false">
      <c r="B466" s="41" t="n">
        <f aca="false">B465+E$4</f>
        <v>4540</v>
      </c>
      <c r="C466" s="91" t="n">
        <f aca="false">C465+E$7*E$4-E$7*E$4*C465/E465-E$9*E$4</f>
        <v>20000</v>
      </c>
      <c r="D466" s="42" t="n">
        <f aca="false">D465-E$7*E$4*D465/E465</f>
        <v>2.01318687342844E-042</v>
      </c>
      <c r="E466" s="42" t="n">
        <f aca="false">+C466+D466</f>
        <v>20000</v>
      </c>
      <c r="F466" s="92" t="n">
        <f aca="false">+(D466/E466)*100</f>
        <v>1.00659343671422E-044</v>
      </c>
      <c r="G466" s="88" t="n">
        <f aca="false">+F466/F465</f>
        <v>0.8</v>
      </c>
    </row>
    <row r="467" customFormat="false" ht="12.75" hidden="false" customHeight="false" outlineLevel="0" collapsed="false">
      <c r="B467" s="41" t="n">
        <f aca="false">B466+E$4</f>
        <v>4550</v>
      </c>
      <c r="C467" s="91" t="n">
        <f aca="false">C466+E$7*E$4-E$7*E$4*C466/E466-E$9*E$4</f>
        <v>20000</v>
      </c>
      <c r="D467" s="42" t="n">
        <f aca="false">D466-E$7*E$4*D466/E466</f>
        <v>1.61054949874275E-042</v>
      </c>
      <c r="E467" s="42" t="n">
        <f aca="false">+C467+D467</f>
        <v>20000</v>
      </c>
      <c r="F467" s="92" t="n">
        <f aca="false">+(D467/E467)*100</f>
        <v>8.05274749371376E-045</v>
      </c>
      <c r="G467" s="88" t="n">
        <f aca="false">+F467/F466</f>
        <v>0.8</v>
      </c>
    </row>
    <row r="468" customFormat="false" ht="12.75" hidden="false" customHeight="false" outlineLevel="0" collapsed="false">
      <c r="B468" s="41" t="n">
        <f aca="false">B467+E$4</f>
        <v>4560</v>
      </c>
      <c r="C468" s="91" t="n">
        <f aca="false">C467+E$7*E$4-E$7*E$4*C467/E467-E$9*E$4</f>
        <v>20000</v>
      </c>
      <c r="D468" s="42" t="n">
        <f aca="false">D467-E$7*E$4*D467/E467</f>
        <v>1.2884395989942E-042</v>
      </c>
      <c r="E468" s="42" t="n">
        <f aca="false">+C468+D468</f>
        <v>20000</v>
      </c>
      <c r="F468" s="92" t="n">
        <f aca="false">+(D468/E468)*100</f>
        <v>6.44219799497101E-045</v>
      </c>
      <c r="G468" s="88" t="n">
        <f aca="false">+F468/F467</f>
        <v>0.8</v>
      </c>
    </row>
    <row r="469" customFormat="false" ht="12.75" hidden="false" customHeight="false" outlineLevel="0" collapsed="false">
      <c r="B469" s="41" t="n">
        <f aca="false">B468+E$4</f>
        <v>4570</v>
      </c>
      <c r="C469" s="91" t="n">
        <f aca="false">C468+E$7*E$4-E$7*E$4*C468/E468-E$9*E$4</f>
        <v>20000</v>
      </c>
      <c r="D469" s="42" t="n">
        <f aca="false">D468-E$7*E$4*D468/E468</f>
        <v>1.03075167919536E-042</v>
      </c>
      <c r="E469" s="42" t="n">
        <f aca="false">+C469+D469</f>
        <v>20000</v>
      </c>
      <c r="F469" s="92" t="n">
        <f aca="false">+(D469/E469)*100</f>
        <v>5.15375839597681E-045</v>
      </c>
      <c r="G469" s="88" t="n">
        <f aca="false">+F469/F468</f>
        <v>0.8</v>
      </c>
    </row>
    <row r="470" customFormat="false" ht="12.75" hidden="false" customHeight="false" outlineLevel="0" collapsed="false">
      <c r="B470" s="41" t="n">
        <f aca="false">B469+E$4</f>
        <v>4580</v>
      </c>
      <c r="C470" s="91" t="n">
        <f aca="false">C469+E$7*E$4-E$7*E$4*C469/E469-E$9*E$4</f>
        <v>20000</v>
      </c>
      <c r="D470" s="42" t="n">
        <f aca="false">D469-E$7*E$4*D469/E469</f>
        <v>8.24601343356289E-043</v>
      </c>
      <c r="E470" s="42" t="n">
        <f aca="false">+C470+D470</f>
        <v>20000</v>
      </c>
      <c r="F470" s="92" t="n">
        <f aca="false">+(D470/E470)*100</f>
        <v>4.12300671678144E-045</v>
      </c>
      <c r="G470" s="88" t="n">
        <f aca="false">+F470/F469</f>
        <v>0.8</v>
      </c>
    </row>
    <row r="471" customFormat="false" ht="12.75" hidden="false" customHeight="false" outlineLevel="0" collapsed="false">
      <c r="B471" s="41" t="n">
        <f aca="false">B470+E$4</f>
        <v>4590</v>
      </c>
      <c r="C471" s="91" t="n">
        <f aca="false">C470+E$7*E$4-E$7*E$4*C470/E470-E$9*E$4</f>
        <v>20000</v>
      </c>
      <c r="D471" s="42" t="n">
        <f aca="false">D470-E$7*E$4*D470/E470</f>
        <v>6.59681074685031E-043</v>
      </c>
      <c r="E471" s="42" t="n">
        <f aca="false">+C471+D471</f>
        <v>20000</v>
      </c>
      <c r="F471" s="92" t="n">
        <f aca="false">+(D471/E471)*100</f>
        <v>3.29840537342515E-045</v>
      </c>
      <c r="G471" s="88" t="n">
        <f aca="false">+F471/F470</f>
        <v>0.8</v>
      </c>
    </row>
    <row r="472" customFormat="false" ht="12.75" hidden="false" customHeight="false" outlineLevel="0" collapsed="false">
      <c r="B472" s="41" t="n">
        <f aca="false">B471+E$4</f>
        <v>4600</v>
      </c>
      <c r="C472" s="91" t="n">
        <f aca="false">C471+E$7*E$4-E$7*E$4*C471/E471-E$9*E$4</f>
        <v>20000</v>
      </c>
      <c r="D472" s="42" t="n">
        <f aca="false">D471-E$7*E$4*D471/E471</f>
        <v>5.27744859748024E-043</v>
      </c>
      <c r="E472" s="42" t="n">
        <f aca="false">+C472+D472</f>
        <v>20000</v>
      </c>
      <c r="F472" s="92" t="n">
        <f aca="false">+(D472/E472)*100</f>
        <v>2.63872429874012E-045</v>
      </c>
      <c r="G472" s="88" t="n">
        <f aca="false">+F472/F471</f>
        <v>0.8</v>
      </c>
    </row>
    <row r="473" customFormat="false" ht="12.75" hidden="false" customHeight="false" outlineLevel="0" collapsed="false">
      <c r="B473" s="41" t="n">
        <f aca="false">B472+E$4</f>
        <v>4610</v>
      </c>
      <c r="C473" s="91" t="n">
        <f aca="false">C472+E$7*E$4-E$7*E$4*C472/E472-E$9*E$4</f>
        <v>20000</v>
      </c>
      <c r="D473" s="42" t="n">
        <f aca="false">D472-E$7*E$4*D472/E472</f>
        <v>4.2219588779842E-043</v>
      </c>
      <c r="E473" s="42" t="n">
        <f aca="false">+C473+D473</f>
        <v>20000</v>
      </c>
      <c r="F473" s="92" t="n">
        <f aca="false">+(D473/E473)*100</f>
        <v>2.1109794389921E-045</v>
      </c>
      <c r="G473" s="88" t="n">
        <f aca="false">+F473/F472</f>
        <v>0.8</v>
      </c>
    </row>
    <row r="474" customFormat="false" ht="12.75" hidden="false" customHeight="false" outlineLevel="0" collapsed="false">
      <c r="B474" s="41" t="n">
        <f aca="false">B473+E$4</f>
        <v>4620</v>
      </c>
      <c r="C474" s="91" t="n">
        <f aca="false">C473+E$7*E$4-E$7*E$4*C473/E473-E$9*E$4</f>
        <v>20000</v>
      </c>
      <c r="D474" s="42" t="n">
        <f aca="false">D473-E$7*E$4*D473/E473</f>
        <v>3.37756710238736E-043</v>
      </c>
      <c r="E474" s="42" t="n">
        <f aca="false">+C474+D474</f>
        <v>20000</v>
      </c>
      <c r="F474" s="92" t="n">
        <f aca="false">+(D474/E474)*100</f>
        <v>1.68878355119368E-045</v>
      </c>
      <c r="G474" s="88" t="n">
        <f aca="false">+F474/F473</f>
        <v>0.8</v>
      </c>
    </row>
    <row r="475" customFormat="false" ht="12.75" hidden="false" customHeight="false" outlineLevel="0" collapsed="false">
      <c r="B475" s="41" t="n">
        <f aca="false">B474+E$4</f>
        <v>4630</v>
      </c>
      <c r="C475" s="91" t="n">
        <f aca="false">C474+E$7*E$4-E$7*E$4*C474/E474-E$9*E$4</f>
        <v>20000</v>
      </c>
      <c r="D475" s="42" t="n">
        <f aca="false">D474-E$7*E$4*D474/E474</f>
        <v>2.70205368190988E-043</v>
      </c>
      <c r="E475" s="42" t="n">
        <f aca="false">+C475+D475</f>
        <v>20000</v>
      </c>
      <c r="F475" s="92" t="n">
        <f aca="false">+(D475/E475)*100</f>
        <v>1.35102684095494E-045</v>
      </c>
      <c r="G475" s="88" t="n">
        <f aca="false">+F475/F474</f>
        <v>0.8</v>
      </c>
    </row>
    <row r="476" customFormat="false" ht="12.75" hidden="false" customHeight="false" outlineLevel="0" collapsed="false">
      <c r="B476" s="41" t="n">
        <f aca="false">B475+E$4</f>
        <v>4640</v>
      </c>
      <c r="C476" s="91" t="n">
        <f aca="false">C475+E$7*E$4-E$7*E$4*C475/E475-E$9*E$4</f>
        <v>20000</v>
      </c>
      <c r="D476" s="42" t="n">
        <f aca="false">D475-E$7*E$4*D475/E475</f>
        <v>2.16164294552791E-043</v>
      </c>
      <c r="E476" s="42" t="n">
        <f aca="false">+C476+D476</f>
        <v>20000</v>
      </c>
      <c r="F476" s="92" t="n">
        <f aca="false">+(D476/E476)*100</f>
        <v>1.08082147276395E-045</v>
      </c>
      <c r="G476" s="88" t="n">
        <f aca="false">+F476/F475</f>
        <v>0.8</v>
      </c>
    </row>
    <row r="477" customFormat="false" ht="12.75" hidden="false" customHeight="false" outlineLevel="0" collapsed="false">
      <c r="B477" s="41" t="n">
        <f aca="false">B476+E$4</f>
        <v>4650</v>
      </c>
      <c r="C477" s="91" t="n">
        <f aca="false">C476+E$7*E$4-E$7*E$4*C476/E476-E$9*E$4</f>
        <v>20000</v>
      </c>
      <c r="D477" s="42" t="n">
        <f aca="false">D476-E$7*E$4*D476/E476</f>
        <v>1.72931435642233E-043</v>
      </c>
      <c r="E477" s="42" t="n">
        <f aca="false">+C477+D477</f>
        <v>20000</v>
      </c>
      <c r="F477" s="92" t="n">
        <f aca="false">+(D477/E477)*100</f>
        <v>8.64657178211163E-046</v>
      </c>
      <c r="G477" s="88" t="n">
        <f aca="false">+F477/F476</f>
        <v>0.8</v>
      </c>
    </row>
    <row r="478" customFormat="false" ht="12.75" hidden="false" customHeight="false" outlineLevel="0" collapsed="false">
      <c r="B478" s="41" t="n">
        <f aca="false">B477+E$4</f>
        <v>4660</v>
      </c>
      <c r="C478" s="91" t="n">
        <f aca="false">C477+E$7*E$4-E$7*E$4*C477/E477-E$9*E$4</f>
        <v>20000</v>
      </c>
      <c r="D478" s="42" t="n">
        <f aca="false">D477-E$7*E$4*D477/E477</f>
        <v>1.38345148513786E-043</v>
      </c>
      <c r="E478" s="42" t="n">
        <f aca="false">+C478+D478</f>
        <v>20000</v>
      </c>
      <c r="F478" s="92" t="n">
        <f aca="false">+(D478/E478)*100</f>
        <v>6.91725742568931E-046</v>
      </c>
      <c r="G478" s="88" t="n">
        <f aca="false">+F478/F477</f>
        <v>0.8</v>
      </c>
    </row>
    <row r="479" customFormat="false" ht="12.75" hidden="false" customHeight="false" outlineLevel="0" collapsed="false">
      <c r="B479" s="41" t="n">
        <f aca="false">B478+E$4</f>
        <v>4670</v>
      </c>
      <c r="C479" s="91" t="n">
        <f aca="false">C478+E$7*E$4-E$7*E$4*C478/E478-E$9*E$4</f>
        <v>20000</v>
      </c>
      <c r="D479" s="42" t="n">
        <f aca="false">D478-E$7*E$4*D478/E478</f>
        <v>1.10676118811029E-043</v>
      </c>
      <c r="E479" s="42" t="n">
        <f aca="false">+C479+D479</f>
        <v>20000</v>
      </c>
      <c r="F479" s="92" t="n">
        <f aca="false">+(D479/E479)*100</f>
        <v>5.53380594055144E-046</v>
      </c>
      <c r="G479" s="88" t="n">
        <f aca="false">+F479/F478</f>
        <v>0.8</v>
      </c>
    </row>
    <row r="480" customFormat="false" ht="12.75" hidden="false" customHeight="false" outlineLevel="0" collapsed="false">
      <c r="B480" s="41" t="n">
        <f aca="false">B479+E$4</f>
        <v>4680</v>
      </c>
      <c r="C480" s="91" t="n">
        <f aca="false">C479+E$7*E$4-E$7*E$4*C479/E479-E$9*E$4</f>
        <v>20000</v>
      </c>
      <c r="D480" s="42" t="n">
        <f aca="false">D479-E$7*E$4*D479/E479</f>
        <v>8.85408950488231E-044</v>
      </c>
      <c r="E480" s="42" t="n">
        <f aca="false">+C480+D480</f>
        <v>20000</v>
      </c>
      <c r="F480" s="92" t="n">
        <f aca="false">+(D480/E480)*100</f>
        <v>4.42704475244115E-046</v>
      </c>
      <c r="G480" s="88" t="n">
        <f aca="false">+F480/F479</f>
        <v>0.8</v>
      </c>
    </row>
    <row r="481" customFormat="false" ht="12.75" hidden="false" customHeight="false" outlineLevel="0" collapsed="false">
      <c r="B481" s="41" t="n">
        <f aca="false">B480+E$4</f>
        <v>4690</v>
      </c>
      <c r="C481" s="91" t="n">
        <f aca="false">C480+E$7*E$4-E$7*E$4*C480/E480-E$9*E$4</f>
        <v>20000</v>
      </c>
      <c r="D481" s="42" t="n">
        <f aca="false">D480-E$7*E$4*D480/E480</f>
        <v>7.08327160390584E-044</v>
      </c>
      <c r="E481" s="42" t="n">
        <f aca="false">+C481+D481</f>
        <v>20000</v>
      </c>
      <c r="F481" s="92" t="n">
        <f aca="false">+(D481/E481)*100</f>
        <v>3.54163580195292E-046</v>
      </c>
      <c r="G481" s="88" t="n">
        <f aca="false">+F481/F480</f>
        <v>0.8</v>
      </c>
    </row>
    <row r="482" customFormat="false" ht="12.75" hidden="false" customHeight="false" outlineLevel="0" collapsed="false">
      <c r="B482" s="41" t="n">
        <f aca="false">B481+E$4</f>
        <v>4700</v>
      </c>
      <c r="C482" s="91" t="n">
        <f aca="false">C481+E$7*E$4-E$7*E$4*C481/E481-E$9*E$4</f>
        <v>20000</v>
      </c>
      <c r="D482" s="42" t="n">
        <f aca="false">D481-E$7*E$4*D481/E481</f>
        <v>5.66661728312467E-044</v>
      </c>
      <c r="E482" s="42" t="n">
        <f aca="false">+C482+D482</f>
        <v>20000</v>
      </c>
      <c r="F482" s="92" t="n">
        <f aca="false">+(D482/E482)*100</f>
        <v>2.83330864156234E-046</v>
      </c>
      <c r="G482" s="88" t="n">
        <f aca="false">+F482/F481</f>
        <v>0.8</v>
      </c>
    </row>
    <row r="483" customFormat="false" ht="12.75" hidden="false" customHeight="false" outlineLevel="0" collapsed="false">
      <c r="B483" s="41" t="n">
        <f aca="false">B482+E$4</f>
        <v>4710</v>
      </c>
      <c r="C483" s="91" t="n">
        <f aca="false">C482+E$7*E$4-E$7*E$4*C482/E482-E$9*E$4</f>
        <v>20000</v>
      </c>
      <c r="D483" s="42" t="n">
        <f aca="false">D482-E$7*E$4*D482/E482</f>
        <v>4.53329382649974E-044</v>
      </c>
      <c r="E483" s="42" t="n">
        <f aca="false">+C483+D483</f>
        <v>20000</v>
      </c>
      <c r="F483" s="92" t="n">
        <f aca="false">+(D483/E483)*100</f>
        <v>2.26664691324987E-046</v>
      </c>
      <c r="G483" s="88" t="n">
        <f aca="false">+F483/F482</f>
        <v>0.8</v>
      </c>
    </row>
    <row r="484" customFormat="false" ht="12.75" hidden="false" customHeight="false" outlineLevel="0" collapsed="false">
      <c r="B484" s="41" t="n">
        <f aca="false">B483+E$4</f>
        <v>4720</v>
      </c>
      <c r="C484" s="91" t="n">
        <f aca="false">C483+E$7*E$4-E$7*E$4*C483/E483-E$9*E$4</f>
        <v>20000</v>
      </c>
      <c r="D484" s="42" t="n">
        <f aca="false">D483-E$7*E$4*D483/E483</f>
        <v>3.62663506119979E-044</v>
      </c>
      <c r="E484" s="42" t="n">
        <f aca="false">+C484+D484</f>
        <v>20000</v>
      </c>
      <c r="F484" s="92" t="n">
        <f aca="false">+(D484/E484)*100</f>
        <v>1.8133175305999E-046</v>
      </c>
      <c r="G484" s="88" t="n">
        <f aca="false">+F484/F483</f>
        <v>0.8</v>
      </c>
    </row>
    <row r="485" customFormat="false" ht="12.75" hidden="false" customHeight="false" outlineLevel="0" collapsed="false">
      <c r="B485" s="41" t="n">
        <f aca="false">B484+E$4</f>
        <v>4730</v>
      </c>
      <c r="C485" s="91" t="n">
        <f aca="false">C484+E$7*E$4-E$7*E$4*C484/E484-E$9*E$4</f>
        <v>20000</v>
      </c>
      <c r="D485" s="42" t="n">
        <f aca="false">D484-E$7*E$4*D484/E484</f>
        <v>2.90130804895983E-044</v>
      </c>
      <c r="E485" s="42" t="n">
        <f aca="false">+C485+D485</f>
        <v>20000</v>
      </c>
      <c r="F485" s="92" t="n">
        <f aca="false">+(D485/E485)*100</f>
        <v>1.45065402447992E-046</v>
      </c>
      <c r="G485" s="88" t="n">
        <f aca="false">+F485/F484</f>
        <v>0.8</v>
      </c>
    </row>
    <row r="486" customFormat="false" ht="12.75" hidden="false" customHeight="false" outlineLevel="0" collapsed="false">
      <c r="B486" s="41" t="n">
        <f aca="false">B485+E$4</f>
        <v>4740</v>
      </c>
      <c r="C486" s="91" t="n">
        <f aca="false">C485+E$7*E$4-E$7*E$4*C485/E485-E$9*E$4</f>
        <v>20000</v>
      </c>
      <c r="D486" s="42" t="n">
        <f aca="false">D485-E$7*E$4*D485/E485</f>
        <v>2.32104643916787E-044</v>
      </c>
      <c r="E486" s="42" t="n">
        <f aca="false">+C486+D486</f>
        <v>20000</v>
      </c>
      <c r="F486" s="92" t="n">
        <f aca="false">+(D486/E486)*100</f>
        <v>1.16052321958393E-046</v>
      </c>
      <c r="G486" s="88" t="n">
        <f aca="false">+F486/F485</f>
        <v>0.8</v>
      </c>
    </row>
    <row r="487" customFormat="false" ht="12.75" hidden="false" customHeight="false" outlineLevel="0" collapsed="false">
      <c r="B487" s="41" t="n">
        <f aca="false">B486+E$4</f>
        <v>4750</v>
      </c>
      <c r="C487" s="91" t="n">
        <f aca="false">C486+E$7*E$4-E$7*E$4*C486/E486-E$9*E$4</f>
        <v>20000</v>
      </c>
      <c r="D487" s="42" t="n">
        <f aca="false">D486-E$7*E$4*D486/E486</f>
        <v>1.85683715133429E-044</v>
      </c>
      <c r="E487" s="42" t="n">
        <f aca="false">+C487+D487</f>
        <v>20000</v>
      </c>
      <c r="F487" s="92" t="n">
        <f aca="false">+(D487/E487)*100</f>
        <v>9.28418575667147E-047</v>
      </c>
      <c r="G487" s="88" t="n">
        <f aca="false">+F487/F486</f>
        <v>0.8</v>
      </c>
    </row>
    <row r="488" customFormat="false" ht="12.75" hidden="false" customHeight="false" outlineLevel="0" collapsed="false">
      <c r="B488" s="41" t="n">
        <f aca="false">B487+E$4</f>
        <v>4760</v>
      </c>
      <c r="C488" s="91" t="n">
        <f aca="false">C487+E$7*E$4-E$7*E$4*C487/E487-E$9*E$4</f>
        <v>20000</v>
      </c>
      <c r="D488" s="42" t="n">
        <f aca="false">D487-E$7*E$4*D487/E487</f>
        <v>1.48546972106743E-044</v>
      </c>
      <c r="E488" s="42" t="n">
        <f aca="false">+C488+D488</f>
        <v>20000</v>
      </c>
      <c r="F488" s="92" t="n">
        <f aca="false">+(D488/E488)*100</f>
        <v>7.42734860533717E-047</v>
      </c>
      <c r="G488" s="88" t="n">
        <f aca="false">+F488/F487</f>
        <v>0.8</v>
      </c>
    </row>
    <row r="489" customFormat="false" ht="12.75" hidden="false" customHeight="false" outlineLevel="0" collapsed="false">
      <c r="B489" s="41" t="n">
        <f aca="false">B488+E$4</f>
        <v>4770</v>
      </c>
      <c r="C489" s="91" t="n">
        <f aca="false">C488+E$7*E$4-E$7*E$4*C488/E488-E$9*E$4</f>
        <v>20000</v>
      </c>
      <c r="D489" s="42" t="n">
        <f aca="false">D488-E$7*E$4*D488/E488</f>
        <v>1.18837577685395E-044</v>
      </c>
      <c r="E489" s="42" t="n">
        <f aca="false">+C489+D489</f>
        <v>20000</v>
      </c>
      <c r="F489" s="92" t="n">
        <f aca="false">+(D489/E489)*100</f>
        <v>5.94187888426974E-047</v>
      </c>
      <c r="G489" s="88" t="n">
        <f aca="false">+F489/F488</f>
        <v>0.8</v>
      </c>
    </row>
    <row r="490" customFormat="false" ht="12.75" hidden="false" customHeight="false" outlineLevel="0" collapsed="false">
      <c r="B490" s="41" t="n">
        <f aca="false">B489+E$4</f>
        <v>4780</v>
      </c>
      <c r="C490" s="91" t="n">
        <f aca="false">C489+E$7*E$4-E$7*E$4*C489/E489-E$9*E$4</f>
        <v>20000</v>
      </c>
      <c r="D490" s="42" t="n">
        <f aca="false">D489-E$7*E$4*D489/E489</f>
        <v>9.50700621483158E-045</v>
      </c>
      <c r="E490" s="42" t="n">
        <f aca="false">+C490+D490</f>
        <v>20000</v>
      </c>
      <c r="F490" s="92" t="n">
        <f aca="false">+(D490/E490)*100</f>
        <v>4.75350310741579E-047</v>
      </c>
      <c r="G490" s="88" t="n">
        <f aca="false">+F490/F489</f>
        <v>0.8</v>
      </c>
    </row>
    <row r="491" customFormat="false" ht="12.75" hidden="false" customHeight="false" outlineLevel="0" collapsed="false">
      <c r="B491" s="41" t="n">
        <f aca="false">B490+E$4</f>
        <v>4790</v>
      </c>
      <c r="C491" s="91" t="n">
        <f aca="false">C490+E$7*E$4-E$7*E$4*C490/E490-E$9*E$4</f>
        <v>20000</v>
      </c>
      <c r="D491" s="42" t="n">
        <f aca="false">D490-E$7*E$4*D490/E490</f>
        <v>7.60560497186526E-045</v>
      </c>
      <c r="E491" s="42" t="n">
        <f aca="false">+C491+D491</f>
        <v>20000</v>
      </c>
      <c r="F491" s="92" t="n">
        <f aca="false">+(D491/E491)*100</f>
        <v>3.80280248593263E-047</v>
      </c>
      <c r="G491" s="88" t="n">
        <f aca="false">+F491/F490</f>
        <v>0.8</v>
      </c>
    </row>
    <row r="492" customFormat="false" ht="12.75" hidden="false" customHeight="false" outlineLevel="0" collapsed="false">
      <c r="B492" s="41" t="n">
        <f aca="false">B491+E$4</f>
        <v>4800</v>
      </c>
      <c r="C492" s="91" t="n">
        <f aca="false">C491+E$7*E$4-E$7*E$4*C491/E491-E$9*E$4</f>
        <v>20000</v>
      </c>
      <c r="D492" s="42" t="n">
        <f aca="false">D491-E$7*E$4*D491/E491</f>
        <v>6.08448397749221E-045</v>
      </c>
      <c r="E492" s="42" t="n">
        <f aca="false">+C492+D492</f>
        <v>20000</v>
      </c>
      <c r="F492" s="92" t="n">
        <f aca="false">+(D492/E492)*100</f>
        <v>3.0422419887461E-047</v>
      </c>
      <c r="G492" s="88" t="n">
        <f aca="false">+F492/F491</f>
        <v>0.8</v>
      </c>
    </row>
    <row r="493" customFormat="false" ht="12.75" hidden="false" customHeight="false" outlineLevel="0" collapsed="false">
      <c r="B493" s="41" t="n">
        <f aca="false">B492+E$4</f>
        <v>4810</v>
      </c>
      <c r="C493" s="91" t="n">
        <f aca="false">C492+E$7*E$4-E$7*E$4*C492/E492-E$9*E$4</f>
        <v>20000</v>
      </c>
      <c r="D493" s="42" t="n">
        <f aca="false">D492-E$7*E$4*D492/E492</f>
        <v>4.86758718199376E-045</v>
      </c>
      <c r="E493" s="42" t="n">
        <f aca="false">+C493+D493</f>
        <v>20000</v>
      </c>
      <c r="F493" s="92" t="n">
        <f aca="false">+(D493/E493)*100</f>
        <v>2.43379359099688E-047</v>
      </c>
      <c r="G493" s="88" t="n">
        <f aca="false">+F493/F492</f>
        <v>0.8</v>
      </c>
    </row>
    <row r="494" customFormat="false" ht="12.75" hidden="false" customHeight="false" outlineLevel="0" collapsed="false">
      <c r="B494" s="41" t="n">
        <f aca="false">B493+E$4</f>
        <v>4820</v>
      </c>
      <c r="C494" s="91" t="n">
        <f aca="false">C493+E$7*E$4-E$7*E$4*C493/E493-E$9*E$4</f>
        <v>20000</v>
      </c>
      <c r="D494" s="42" t="n">
        <f aca="false">D493-E$7*E$4*D493/E493</f>
        <v>3.89406974559501E-045</v>
      </c>
      <c r="E494" s="42" t="n">
        <f aca="false">+C494+D494</f>
        <v>20000</v>
      </c>
      <c r="F494" s="92" t="n">
        <f aca="false">+(D494/E494)*100</f>
        <v>1.94703487279751E-047</v>
      </c>
      <c r="G494" s="88" t="n">
        <f aca="false">+F494/F493</f>
        <v>0.8</v>
      </c>
    </row>
    <row r="495" customFormat="false" ht="12.75" hidden="false" customHeight="false" outlineLevel="0" collapsed="false">
      <c r="B495" s="41" t="n">
        <f aca="false">B494+E$4</f>
        <v>4830</v>
      </c>
      <c r="C495" s="91" t="n">
        <f aca="false">C494+E$7*E$4-E$7*E$4*C494/E494-E$9*E$4</f>
        <v>20000</v>
      </c>
      <c r="D495" s="42" t="n">
        <f aca="false">D494-E$7*E$4*D494/E494</f>
        <v>3.11525579647601E-045</v>
      </c>
      <c r="E495" s="42" t="n">
        <f aca="false">+C495+D495</f>
        <v>20000</v>
      </c>
      <c r="F495" s="92" t="n">
        <f aca="false">+(D495/E495)*100</f>
        <v>1.55762789823801E-047</v>
      </c>
      <c r="G495" s="88" t="n">
        <f aca="false">+F495/F494</f>
        <v>0.8</v>
      </c>
    </row>
    <row r="496" customFormat="false" ht="12.75" hidden="false" customHeight="false" outlineLevel="0" collapsed="false">
      <c r="B496" s="41" t="n">
        <f aca="false">B495+E$4</f>
        <v>4840</v>
      </c>
      <c r="C496" s="91" t="n">
        <f aca="false">C495+E$7*E$4-E$7*E$4*C495/E495-E$9*E$4</f>
        <v>20000</v>
      </c>
      <c r="D496" s="42" t="n">
        <f aca="false">D495-E$7*E$4*D495/E495</f>
        <v>2.49220463718081E-045</v>
      </c>
      <c r="E496" s="42" t="n">
        <f aca="false">+C496+D496</f>
        <v>20000</v>
      </c>
      <c r="F496" s="92" t="n">
        <f aca="false">+(D496/E496)*100</f>
        <v>1.2461023185904E-047</v>
      </c>
      <c r="G496" s="88" t="n">
        <f aca="false">+F496/F495</f>
        <v>0.8</v>
      </c>
    </row>
    <row r="497" customFormat="false" ht="12.75" hidden="false" customHeight="false" outlineLevel="0" collapsed="false">
      <c r="B497" s="41" t="n">
        <f aca="false">B496+E$4</f>
        <v>4850</v>
      </c>
      <c r="C497" s="91" t="n">
        <f aca="false">C496+E$7*E$4-E$7*E$4*C496/E496-E$9*E$4</f>
        <v>20000</v>
      </c>
      <c r="D497" s="42" t="n">
        <f aca="false">D496-E$7*E$4*D496/E496</f>
        <v>1.99376370974465E-045</v>
      </c>
      <c r="E497" s="42" t="n">
        <f aca="false">+C497+D497</f>
        <v>20000</v>
      </c>
      <c r="F497" s="92" t="n">
        <f aca="false">+(D497/E497)*100</f>
        <v>9.96881854872323E-048</v>
      </c>
      <c r="G497" s="88" t="n">
        <f aca="false">+F497/F496</f>
        <v>0.8</v>
      </c>
    </row>
    <row r="498" customFormat="false" ht="12.75" hidden="false" customHeight="false" outlineLevel="0" collapsed="false">
      <c r="B498" s="41" t="n">
        <f aca="false">B497+E$4</f>
        <v>4860</v>
      </c>
      <c r="C498" s="91" t="n">
        <f aca="false">C497+E$7*E$4-E$7*E$4*C497/E497-E$9*E$4</f>
        <v>20000</v>
      </c>
      <c r="D498" s="42" t="n">
        <f aca="false">D497-E$7*E$4*D497/E497</f>
        <v>1.59501096779572E-045</v>
      </c>
      <c r="E498" s="42" t="n">
        <f aca="false">+C498+D498</f>
        <v>20000</v>
      </c>
      <c r="F498" s="92" t="n">
        <f aca="false">+(D498/E498)*100</f>
        <v>7.97505483897859E-048</v>
      </c>
      <c r="G498" s="88" t="n">
        <f aca="false">+F498/F497</f>
        <v>0.8</v>
      </c>
    </row>
    <row r="499" customFormat="false" ht="12.75" hidden="false" customHeight="false" outlineLevel="0" collapsed="false">
      <c r="B499" s="41" t="n">
        <f aca="false">B498+E$4</f>
        <v>4870</v>
      </c>
      <c r="C499" s="91" t="n">
        <f aca="false">C498+E$7*E$4-E$7*E$4*C498/E498-E$9*E$4</f>
        <v>20000</v>
      </c>
      <c r="D499" s="42" t="n">
        <f aca="false">D498-E$7*E$4*D498/E498</f>
        <v>1.27600877423657E-045</v>
      </c>
      <c r="E499" s="42" t="n">
        <f aca="false">+C499+D499</f>
        <v>20000</v>
      </c>
      <c r="F499" s="92" t="n">
        <f aca="false">+(D499/E499)*100</f>
        <v>6.38004387118287E-048</v>
      </c>
      <c r="G499" s="88" t="n">
        <f aca="false">+F499/F498</f>
        <v>0.8</v>
      </c>
    </row>
    <row r="500" customFormat="false" ht="12.75" hidden="false" customHeight="false" outlineLevel="0" collapsed="false">
      <c r="B500" s="41" t="n">
        <f aca="false">B499+E$4</f>
        <v>4880</v>
      </c>
      <c r="C500" s="91" t="n">
        <f aca="false">C499+E$7*E$4-E$7*E$4*C499/E499-E$9*E$4</f>
        <v>20000</v>
      </c>
      <c r="D500" s="42" t="n">
        <f aca="false">D499-E$7*E$4*D499/E499</f>
        <v>1.02080701938926E-045</v>
      </c>
      <c r="E500" s="42" t="n">
        <f aca="false">+C500+D500</f>
        <v>20000</v>
      </c>
      <c r="F500" s="92" t="n">
        <f aca="false">+(D500/E500)*100</f>
        <v>5.10403509694629E-048</v>
      </c>
      <c r="G500" s="88" t="n">
        <f aca="false">+F500/F499</f>
        <v>0.8</v>
      </c>
    </row>
    <row r="501" customFormat="false" ht="12.75" hidden="false" customHeight="false" outlineLevel="0" collapsed="false">
      <c r="B501" s="41" t="n">
        <f aca="false">B500+E$4</f>
        <v>4890</v>
      </c>
      <c r="C501" s="91" t="n">
        <f aca="false">C500+E$7*E$4-E$7*E$4*C500/E500-E$9*E$4</f>
        <v>20000</v>
      </c>
      <c r="D501" s="42" t="n">
        <f aca="false">D500-E$7*E$4*D500/E500</f>
        <v>8.16645615511407E-046</v>
      </c>
      <c r="E501" s="42" t="n">
        <f aca="false">+C501+D501</f>
        <v>20000</v>
      </c>
      <c r="F501" s="92" t="n">
        <f aca="false">+(D501/E501)*100</f>
        <v>4.08322807755703E-048</v>
      </c>
      <c r="G501" s="88" t="n">
        <f aca="false">+F501/F500</f>
        <v>0.8</v>
      </c>
    </row>
    <row r="502" customFormat="false" ht="12.75" hidden="false" customHeight="false" outlineLevel="0" collapsed="false">
      <c r="B502" s="41" t="n">
        <f aca="false">B501+E$4</f>
        <v>4900</v>
      </c>
      <c r="C502" s="91" t="n">
        <f aca="false">C501+E$7*E$4-E$7*E$4*C501/E501-E$9*E$4</f>
        <v>20000</v>
      </c>
      <c r="D502" s="42" t="n">
        <f aca="false">D501-E$7*E$4*D501/E501</f>
        <v>6.53316492409125E-046</v>
      </c>
      <c r="E502" s="42" t="n">
        <f aca="false">+C502+D502</f>
        <v>20000</v>
      </c>
      <c r="F502" s="92" t="n">
        <f aca="false">+(D502/E502)*100</f>
        <v>3.26658246204563E-048</v>
      </c>
      <c r="G502" s="88" t="n">
        <f aca="false">+F502/F501</f>
        <v>0.8</v>
      </c>
    </row>
    <row r="503" customFormat="false" ht="12.75" hidden="false" customHeight="false" outlineLevel="0" collapsed="false">
      <c r="B503" s="41" t="n">
        <f aca="false">B502+E$4</f>
        <v>4910</v>
      </c>
      <c r="C503" s="91" t="n">
        <f aca="false">C502+E$7*E$4-E$7*E$4*C502/E502-E$9*E$4</f>
        <v>20000</v>
      </c>
      <c r="D503" s="42" t="n">
        <f aca="false">D502-E$7*E$4*D502/E502</f>
        <v>5.226531939273E-046</v>
      </c>
      <c r="E503" s="42" t="n">
        <f aca="false">+C503+D503</f>
        <v>20000</v>
      </c>
      <c r="F503" s="92" t="n">
        <f aca="false">+(D503/E503)*100</f>
        <v>2.6132659696365E-048</v>
      </c>
      <c r="G503" s="88" t="n">
        <f aca="false">+F503/F502</f>
        <v>0.8</v>
      </c>
    </row>
    <row r="504" customFormat="false" ht="12.75" hidden="false" customHeight="false" outlineLevel="0" collapsed="false">
      <c r="B504" s="41" t="n">
        <f aca="false">B503+E$4</f>
        <v>4920</v>
      </c>
      <c r="C504" s="91" t="n">
        <f aca="false">C503+E$7*E$4-E$7*E$4*C503/E503-E$9*E$4</f>
        <v>20000</v>
      </c>
      <c r="D504" s="42" t="n">
        <f aca="false">D503-E$7*E$4*D503/E503</f>
        <v>4.1812255514184E-046</v>
      </c>
      <c r="E504" s="42" t="n">
        <f aca="false">+C504+D504</f>
        <v>20000</v>
      </c>
      <c r="F504" s="92" t="n">
        <f aca="false">+(D504/E504)*100</f>
        <v>2.0906127757092E-048</v>
      </c>
      <c r="G504" s="88" t="n">
        <f aca="false">+F504/F503</f>
        <v>0.8</v>
      </c>
    </row>
    <row r="505" customFormat="false" ht="12.75" hidden="false" customHeight="false" outlineLevel="0" collapsed="false">
      <c r="B505" s="41" t="n">
        <f aca="false">B504+E$4</f>
        <v>4930</v>
      </c>
      <c r="C505" s="91" t="n">
        <f aca="false">C504+E$7*E$4-E$7*E$4*C504/E504-E$9*E$4</f>
        <v>20000</v>
      </c>
      <c r="D505" s="42" t="n">
        <f aca="false">D504-E$7*E$4*D504/E504</f>
        <v>3.34498044113472E-046</v>
      </c>
      <c r="E505" s="42" t="n">
        <f aca="false">+C505+D505</f>
        <v>20000</v>
      </c>
      <c r="F505" s="92" t="n">
        <f aca="false">+(D505/E505)*100</f>
        <v>1.67249022056736E-048</v>
      </c>
      <c r="G505" s="88" t="n">
        <f aca="false">+F505/F504</f>
        <v>0.8</v>
      </c>
    </row>
    <row r="506" customFormat="false" ht="12.75" hidden="false" customHeight="false" outlineLevel="0" collapsed="false">
      <c r="B506" s="41" t="n">
        <f aca="false">B505+E$4</f>
        <v>4940</v>
      </c>
      <c r="C506" s="91" t="n">
        <f aca="false">C505+E$7*E$4-E$7*E$4*C505/E505-E$9*E$4</f>
        <v>20000</v>
      </c>
      <c r="D506" s="42" t="n">
        <f aca="false">D505-E$7*E$4*D505/E505</f>
        <v>2.67598435290778E-046</v>
      </c>
      <c r="E506" s="42" t="n">
        <f aca="false">+C506+D506</f>
        <v>20000</v>
      </c>
      <c r="F506" s="92" t="n">
        <f aca="false">+(D506/E506)*100</f>
        <v>1.33799217645389E-048</v>
      </c>
      <c r="G506" s="88" t="n">
        <f aca="false">+F506/F505</f>
        <v>0.8</v>
      </c>
    </row>
    <row r="507" customFormat="false" ht="12.75" hidden="false" customHeight="false" outlineLevel="0" collapsed="false">
      <c r="B507" s="41" t="n">
        <f aca="false">B506+E$4</f>
        <v>4950</v>
      </c>
      <c r="C507" s="91" t="n">
        <f aca="false">C506+E$7*E$4-E$7*E$4*C506/E506-E$9*E$4</f>
        <v>20000</v>
      </c>
      <c r="D507" s="42" t="n">
        <f aca="false">D506-E$7*E$4*D506/E506</f>
        <v>2.14078748232622E-046</v>
      </c>
      <c r="E507" s="42" t="n">
        <f aca="false">+C507+D507</f>
        <v>20000</v>
      </c>
      <c r="F507" s="92" t="n">
        <f aca="false">+(D507/E507)*100</f>
        <v>1.07039374116311E-048</v>
      </c>
      <c r="G507" s="88" t="n">
        <f aca="false">+F507/F506</f>
        <v>0.8</v>
      </c>
    </row>
    <row r="508" customFormat="false" ht="12.75" hidden="false" customHeight="false" outlineLevel="0" collapsed="false">
      <c r="B508" s="41" t="n">
        <f aca="false">B507+E$4</f>
        <v>4960</v>
      </c>
      <c r="C508" s="91" t="n">
        <f aca="false">C507+E$7*E$4-E$7*E$4*C507/E507-E$9*E$4</f>
        <v>20000</v>
      </c>
      <c r="D508" s="42" t="n">
        <f aca="false">D507-E$7*E$4*D507/E507</f>
        <v>1.71262998586098E-046</v>
      </c>
      <c r="E508" s="42" t="n">
        <f aca="false">+C508+D508</f>
        <v>20000</v>
      </c>
      <c r="F508" s="92" t="n">
        <f aca="false">+(D508/E508)*100</f>
        <v>8.56314992930489E-049</v>
      </c>
      <c r="G508" s="88" t="n">
        <f aca="false">+F508/F507</f>
        <v>0.8</v>
      </c>
    </row>
    <row r="509" customFormat="false" ht="12.75" hidden="false" customHeight="false" outlineLevel="0" collapsed="false">
      <c r="B509" s="41" t="n">
        <f aca="false">B508+E$4</f>
        <v>4970</v>
      </c>
      <c r="C509" s="91" t="n">
        <f aca="false">C508+E$7*E$4-E$7*E$4*C508/E508-E$9*E$4</f>
        <v>20000</v>
      </c>
      <c r="D509" s="42" t="n">
        <f aca="false">D508-E$7*E$4*D508/E508</f>
        <v>1.37010398868878E-046</v>
      </c>
      <c r="E509" s="42" t="n">
        <f aca="false">+C509+D509</f>
        <v>20000</v>
      </c>
      <c r="F509" s="92" t="n">
        <f aca="false">+(D509/E509)*100</f>
        <v>6.85051994344391E-049</v>
      </c>
      <c r="G509" s="88" t="n">
        <f aca="false">+F509/F508</f>
        <v>0.8</v>
      </c>
    </row>
    <row r="510" customFormat="false" ht="12.75" hidden="false" customHeight="false" outlineLevel="0" collapsed="false">
      <c r="B510" s="41" t="n">
        <f aca="false">B509+E$4</f>
        <v>4980</v>
      </c>
      <c r="C510" s="91" t="n">
        <f aca="false">C509+E$7*E$4-E$7*E$4*C509/E509-E$9*E$4</f>
        <v>20000</v>
      </c>
      <c r="D510" s="42" t="n">
        <f aca="false">D509-E$7*E$4*D509/E509</f>
        <v>1.09608319095102E-046</v>
      </c>
      <c r="E510" s="42" t="n">
        <f aca="false">+C510+D510</f>
        <v>20000</v>
      </c>
      <c r="F510" s="92" t="n">
        <f aca="false">+(D510/E510)*100</f>
        <v>5.48041595475513E-049</v>
      </c>
      <c r="G510" s="88" t="n">
        <f aca="false">+F510/F509</f>
        <v>0.8</v>
      </c>
    </row>
    <row r="511" customFormat="false" ht="12.75" hidden="false" customHeight="false" outlineLevel="0" collapsed="false">
      <c r="B511" s="41" t="n">
        <f aca="false">B510+E$4</f>
        <v>4990</v>
      </c>
      <c r="C511" s="91" t="n">
        <f aca="false">C510+E$7*E$4-E$7*E$4*C510/E510-E$9*E$4</f>
        <v>20000</v>
      </c>
      <c r="D511" s="42" t="n">
        <f aca="false">D510-E$7*E$4*D510/E510</f>
        <v>8.7686655276082E-047</v>
      </c>
      <c r="E511" s="42" t="n">
        <f aca="false">+C511+D511</f>
        <v>20000</v>
      </c>
      <c r="F511" s="92" t="n">
        <f aca="false">+(D511/E511)*100</f>
        <v>4.3843327638041E-049</v>
      </c>
      <c r="G511" s="88" t="n">
        <f aca="false">+F511/F510</f>
        <v>0.8</v>
      </c>
    </row>
    <row r="512" customFormat="false" ht="12.75" hidden="false" customHeight="false" outlineLevel="0" collapsed="false">
      <c r="B512" s="41" t="n">
        <f aca="false">B511+E$4</f>
        <v>5000</v>
      </c>
      <c r="C512" s="91" t="n">
        <f aca="false">C511+E$7*E$4-E$7*E$4*C511/E511-E$9*E$4</f>
        <v>20000</v>
      </c>
      <c r="D512" s="42" t="n">
        <f aca="false">D511-E$7*E$4*D511/E511</f>
        <v>7.01493242208656E-047</v>
      </c>
      <c r="E512" s="42" t="n">
        <f aca="false">+C512+D512</f>
        <v>20000</v>
      </c>
      <c r="F512" s="92" t="n">
        <f aca="false">+(D512/E512)*100</f>
        <v>3.50746621104328E-049</v>
      </c>
      <c r="G512" s="88" t="n">
        <f aca="false">+F512/F511</f>
        <v>0.8</v>
      </c>
    </row>
    <row r="513" customFormat="false" ht="12.75" hidden="false" customHeight="false" outlineLevel="0" collapsed="false">
      <c r="B513" s="41" t="n">
        <f aca="false">B512+E$4</f>
        <v>5010</v>
      </c>
      <c r="C513" s="91" t="n">
        <f aca="false">C512+E$7*E$4-E$7*E$4*C512/E512-E$9*E$4</f>
        <v>20000</v>
      </c>
      <c r="D513" s="42" t="n">
        <f aca="false">D512-E$7*E$4*D512/E512</f>
        <v>5.61194593766924E-047</v>
      </c>
      <c r="E513" s="42" t="n">
        <f aca="false">+C513+D513</f>
        <v>20000</v>
      </c>
      <c r="F513" s="92" t="n">
        <f aca="false">+(D513/E513)*100</f>
        <v>2.80597296883462E-049</v>
      </c>
      <c r="G513" s="88" t="n">
        <f aca="false">+F513/F512</f>
        <v>0.8</v>
      </c>
    </row>
    <row r="514" customFormat="false" ht="12.75" hidden="false" customHeight="false" outlineLevel="0" collapsed="false">
      <c r="B514" s="41" t="n">
        <f aca="false">B513+E$4</f>
        <v>5020</v>
      </c>
      <c r="C514" s="91" t="n">
        <f aca="false">C513+E$7*E$4-E$7*E$4*C513/E513-E$9*E$4</f>
        <v>20000</v>
      </c>
      <c r="D514" s="42" t="n">
        <f aca="false">D513-E$7*E$4*D513/E513</f>
        <v>4.48955675013539E-047</v>
      </c>
      <c r="E514" s="42" t="n">
        <f aca="false">+C514+D514</f>
        <v>20000</v>
      </c>
      <c r="F514" s="92" t="n">
        <f aca="false">+(D514/E514)*100</f>
        <v>2.2447783750677E-049</v>
      </c>
      <c r="G514" s="88" t="n">
        <f aca="false">+F514/F513</f>
        <v>0.8</v>
      </c>
    </row>
    <row r="515" customFormat="false" ht="12.75" hidden="false" customHeight="false" outlineLevel="0" collapsed="false">
      <c r="B515" s="41" t="n">
        <f aca="false">B514+E$4</f>
        <v>5030</v>
      </c>
      <c r="C515" s="91" t="n">
        <f aca="false">C514+E$7*E$4-E$7*E$4*C514/E514-E$9*E$4</f>
        <v>20000</v>
      </c>
      <c r="D515" s="42" t="n">
        <f aca="false">D514-E$7*E$4*D514/E514</f>
        <v>3.59164540010832E-047</v>
      </c>
      <c r="E515" s="42" t="n">
        <f aca="false">+C515+D515</f>
        <v>20000</v>
      </c>
      <c r="F515" s="92" t="n">
        <f aca="false">+(D515/E515)*100</f>
        <v>1.79582270005416E-049</v>
      </c>
      <c r="G515" s="88" t="n">
        <f aca="false">+F515/F514</f>
        <v>0.8</v>
      </c>
    </row>
    <row r="516" customFormat="false" ht="12.75" hidden="false" customHeight="false" outlineLevel="0" collapsed="false">
      <c r="B516" s="41" t="n">
        <f aca="false">B515+E$4</f>
        <v>5040</v>
      </c>
      <c r="C516" s="91" t="n">
        <f aca="false">C515+E$7*E$4-E$7*E$4*C515/E515-E$9*E$4</f>
        <v>20000</v>
      </c>
      <c r="D516" s="42" t="n">
        <f aca="false">D515-E$7*E$4*D515/E515</f>
        <v>2.87331632008665E-047</v>
      </c>
      <c r="E516" s="42" t="n">
        <f aca="false">+C516+D516</f>
        <v>20000</v>
      </c>
      <c r="F516" s="92" t="n">
        <f aca="false">+(D516/E516)*100</f>
        <v>1.43665816004333E-049</v>
      </c>
      <c r="G516" s="88" t="n">
        <f aca="false">+F516/F515</f>
        <v>0.8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47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E12" activeCellId="0" sqref="E12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1.14"/>
    <col collapsed="false" customWidth="true" hidden="false" outlineLevel="0" max="7" min="7" style="0" width="23.71"/>
    <col collapsed="false" customWidth="true" hidden="false" outlineLevel="0" max="8" min="8" style="0" width="5.86"/>
    <col collapsed="false" customWidth="true" hidden="false" outlineLevel="0" max="13" min="13" style="0" width="6.01"/>
    <col collapsed="false" customWidth="true" hidden="false" outlineLevel="0" max="14" min="14" style="0" width="1.85"/>
    <col collapsed="false" customWidth="true" hidden="false" outlineLevel="0" max="15" min="15" style="0" width="6.01"/>
    <col collapsed="false" customWidth="true" hidden="false" outlineLevel="0" max="16" min="16" style="0" width="1.71"/>
    <col collapsed="false" customWidth="true" hidden="false" outlineLevel="0" max="19" min="19" style="0" width="5.14"/>
    <col collapsed="false" customWidth="true" hidden="false" outlineLevel="0" max="20" min="20" style="0" width="3.86"/>
  </cols>
  <sheetData>
    <row r="1" customFormat="false" ht="15.75" hidden="false" customHeight="false" outlineLevel="0" collapsed="false">
      <c r="A1" s="93"/>
      <c r="B1" s="94" t="s">
        <v>86</v>
      </c>
    </row>
    <row r="3" customFormat="false" ht="15" hidden="false" customHeight="false" outlineLevel="0" collapsed="false">
      <c r="B3" s="95" t="s">
        <v>87</v>
      </c>
    </row>
    <row r="4" customFormat="false" ht="15" hidden="false" customHeight="false" outlineLevel="0" collapsed="false">
      <c r="B4" s="95" t="s">
        <v>88</v>
      </c>
    </row>
    <row r="5" customFormat="false" ht="15" hidden="false" customHeight="false" outlineLevel="0" collapsed="false">
      <c r="B5" s="95" t="s">
        <v>89</v>
      </c>
    </row>
    <row r="6" customFormat="false" ht="13.5" hidden="false" customHeight="false" outlineLevel="0" collapsed="false"/>
    <row r="7" customFormat="false" ht="13.5" hidden="false" customHeight="false" outlineLevel="0" collapsed="false">
      <c r="B7" s="1" t="s">
        <v>90</v>
      </c>
      <c r="C7" s="2"/>
      <c r="D7" s="3"/>
      <c r="E7" s="3"/>
      <c r="F7" s="4"/>
      <c r="G7" s="96" t="s">
        <v>91</v>
      </c>
      <c r="H7" s="96"/>
      <c r="I7" s="96"/>
      <c r="J7" s="97"/>
      <c r="K7" s="97"/>
      <c r="L7" s="97"/>
      <c r="M7" s="98"/>
      <c r="N7" s="5"/>
      <c r="O7" s="5"/>
      <c r="P7" s="5"/>
    </row>
    <row r="8" customFormat="false" ht="13.5" hidden="false" customHeight="false" outlineLevel="0" collapsed="false">
      <c r="B8" s="6" t="s">
        <v>76</v>
      </c>
      <c r="C8" s="7"/>
      <c r="D8" s="8"/>
      <c r="E8" s="9" t="s">
        <v>2</v>
      </c>
      <c r="F8" s="10"/>
      <c r="G8" s="99" t="s">
        <v>92</v>
      </c>
      <c r="H8" s="100"/>
      <c r="I8" s="101"/>
      <c r="J8" s="102" t="s">
        <v>3</v>
      </c>
      <c r="K8" s="102"/>
      <c r="L8" s="102"/>
      <c r="M8" s="103"/>
      <c r="N8" s="5"/>
      <c r="O8" s="5"/>
      <c r="P8" s="5"/>
    </row>
    <row r="9" customFormat="false" ht="13.5" hidden="false" customHeight="false" outlineLevel="0" collapsed="false">
      <c r="B9" s="15" t="s">
        <v>5</v>
      </c>
      <c r="D9" s="104" t="s">
        <v>6</v>
      </c>
      <c r="E9" s="15" t="n">
        <v>0</v>
      </c>
      <c r="F9" s="20" t="s">
        <v>93</v>
      </c>
      <c r="G9" s="5" t="s">
        <v>94</v>
      </c>
      <c r="H9" s="105" t="n">
        <v>20</v>
      </c>
      <c r="I9" s="5" t="s">
        <v>95</v>
      </c>
      <c r="J9" s="0" t="s">
        <v>8</v>
      </c>
      <c r="M9" s="5"/>
      <c r="N9" s="5"/>
      <c r="O9" s="106" t="s">
        <v>96</v>
      </c>
      <c r="P9" s="107"/>
      <c r="Q9" s="107"/>
      <c r="R9" s="107"/>
      <c r="S9" s="107"/>
      <c r="T9" s="108"/>
    </row>
    <row r="10" customFormat="false" ht="13.5" hidden="false" customHeight="false" outlineLevel="0" collapsed="false">
      <c r="B10" s="15" t="s">
        <v>9</v>
      </c>
      <c r="D10" s="104" t="s">
        <v>10</v>
      </c>
      <c r="E10" s="5" t="n">
        <v>10</v>
      </c>
      <c r="F10" s="20" t="s">
        <v>93</v>
      </c>
      <c r="G10" s="15" t="s">
        <v>97</v>
      </c>
      <c r="H10" s="105" t="n">
        <v>30</v>
      </c>
      <c r="I10" s="15" t="s">
        <v>95</v>
      </c>
      <c r="J10" s="0" t="s">
        <v>98</v>
      </c>
      <c r="M10" s="5"/>
      <c r="N10" s="5"/>
      <c r="O10" s="109" t="s">
        <v>99</v>
      </c>
      <c r="P10" s="110"/>
      <c r="Q10" s="110"/>
      <c r="R10" s="110"/>
      <c r="S10" s="110"/>
      <c r="T10" s="111"/>
    </row>
    <row r="11" customFormat="false" ht="13.5" hidden="false" customHeight="false" outlineLevel="0" collapsed="false">
      <c r="B11" s="15" t="s">
        <v>100</v>
      </c>
      <c r="D11" s="112" t="s">
        <v>19</v>
      </c>
      <c r="E11" s="113" t="n">
        <v>30</v>
      </c>
      <c r="F11" s="20" t="s">
        <v>95</v>
      </c>
      <c r="G11" s="15"/>
      <c r="H11" s="15"/>
      <c r="I11" s="15"/>
      <c r="J11" s="0" t="s">
        <v>101</v>
      </c>
      <c r="M11" s="5"/>
      <c r="N11" s="5"/>
      <c r="O11" s="109" t="s">
        <v>102</v>
      </c>
      <c r="P11" s="110"/>
      <c r="Q11" s="110"/>
      <c r="R11" s="110"/>
      <c r="S11" s="110"/>
      <c r="T11" s="111"/>
    </row>
    <row r="12" customFormat="false" ht="12.75" hidden="false" customHeight="false" outlineLevel="0" collapsed="false">
      <c r="B12" s="15" t="s">
        <v>103</v>
      </c>
      <c r="D12" s="104" t="s">
        <v>14</v>
      </c>
      <c r="E12" s="5" t="n">
        <f aca="false">100-E11</f>
        <v>70</v>
      </c>
      <c r="F12" s="20" t="s">
        <v>95</v>
      </c>
      <c r="G12" s="5" t="s">
        <v>94</v>
      </c>
      <c r="H12" s="40" t="n">
        <f aca="false">+H9/100</f>
        <v>0.2</v>
      </c>
      <c r="I12" s="5" t="s">
        <v>104</v>
      </c>
      <c r="M12" s="5"/>
      <c r="N12" s="5"/>
      <c r="O12" s="109" t="s">
        <v>105</v>
      </c>
      <c r="P12" s="110"/>
      <c r="Q12" s="110"/>
      <c r="R12" s="110"/>
      <c r="S12" s="110"/>
      <c r="T12" s="111"/>
    </row>
    <row r="13" customFormat="false" ht="13.5" hidden="false" customHeight="false" outlineLevel="0" collapsed="false">
      <c r="C13" s="34"/>
      <c r="D13" s="20"/>
      <c r="E13" s="15"/>
      <c r="F13" s="20"/>
      <c r="G13" s="15" t="s">
        <v>97</v>
      </c>
      <c r="H13" s="40" t="n">
        <f aca="false">+H10/100</f>
        <v>0.3</v>
      </c>
      <c r="I13" s="5" t="s">
        <v>106</v>
      </c>
      <c r="J13" s="114" t="s">
        <v>107</v>
      </c>
      <c r="M13" s="5"/>
      <c r="N13" s="5"/>
      <c r="O13" s="115" t="s">
        <v>108</v>
      </c>
      <c r="P13" s="116"/>
      <c r="Q13" s="116"/>
      <c r="R13" s="116"/>
      <c r="S13" s="116"/>
      <c r="T13" s="117"/>
    </row>
    <row r="14" customFormat="false" ht="13.5" hidden="false" customHeight="false" outlineLevel="0" collapsed="false">
      <c r="B14" s="35" t="s">
        <v>31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5"/>
      <c r="O14" s="5"/>
      <c r="P14" s="5"/>
    </row>
    <row r="15" customFormat="false" ht="13.5" hidden="false" customHeight="false" outlineLevel="0" collapsed="false">
      <c r="B15" s="36" t="s">
        <v>33</v>
      </c>
      <c r="C15" s="118" t="s">
        <v>19</v>
      </c>
      <c r="D15" s="119" t="s">
        <v>14</v>
      </c>
      <c r="E15" s="120"/>
    </row>
    <row r="16" customFormat="false" ht="12.75" hidden="false" customHeight="false" outlineLevel="0" collapsed="false">
      <c r="B16" s="41" t="n">
        <f aca="false">E9</f>
        <v>0</v>
      </c>
      <c r="C16" s="121" t="n">
        <f aca="false">E11</f>
        <v>30</v>
      </c>
      <c r="D16" s="122" t="n">
        <f aca="false">E12</f>
        <v>70</v>
      </c>
      <c r="E16" s="15"/>
      <c r="M16" s="123"/>
      <c r="N16" s="15"/>
      <c r="O16" s="15"/>
      <c r="P16" s="15"/>
      <c r="Q16" s="15"/>
      <c r="R16" s="15"/>
      <c r="S16" s="15"/>
    </row>
    <row r="17" customFormat="false" ht="12.75" hidden="false" customHeight="false" outlineLevel="0" collapsed="false">
      <c r="B17" s="41" t="n">
        <f aca="false">+B16+10</f>
        <v>10</v>
      </c>
      <c r="C17" s="121" t="n">
        <f aca="false">+(1-H$12)*C16+H$13*D16</f>
        <v>45</v>
      </c>
      <c r="D17" s="121" t="n">
        <f aca="false">H$12*C16+(1-H$13)*D16</f>
        <v>55</v>
      </c>
      <c r="E17" s="15"/>
      <c r="M17" s="15"/>
      <c r="N17" s="15"/>
      <c r="O17" s="15"/>
      <c r="P17" s="15"/>
      <c r="Q17" s="15"/>
      <c r="R17" s="15"/>
      <c r="S17" s="15"/>
    </row>
    <row r="18" customFormat="false" ht="12.75" hidden="false" customHeight="false" outlineLevel="0" collapsed="false">
      <c r="B18" s="41" t="n">
        <f aca="false">+B17+10</f>
        <v>20</v>
      </c>
      <c r="C18" s="121" t="n">
        <f aca="false">+(1-H$12)*C17+H$13*D17</f>
        <v>52.5</v>
      </c>
      <c r="D18" s="121" t="n">
        <f aca="false">H$12*C17+(1-H$13)*D17</f>
        <v>47.5</v>
      </c>
      <c r="E18" s="15"/>
      <c r="L18" s="124"/>
      <c r="M18" s="5"/>
      <c r="N18" s="5"/>
      <c r="O18" s="5"/>
      <c r="P18" s="5"/>
      <c r="Q18" s="5"/>
      <c r="R18" s="5"/>
      <c r="S18" s="5"/>
    </row>
    <row r="19" customFormat="false" ht="12.75" hidden="false" customHeight="false" outlineLevel="0" collapsed="false">
      <c r="B19" s="41" t="n">
        <f aca="false">+B18+10</f>
        <v>30</v>
      </c>
      <c r="C19" s="121" t="n">
        <f aca="false">+(1-H$12)*C18+H$13*D18</f>
        <v>56.25</v>
      </c>
      <c r="D19" s="121" t="n">
        <f aca="false">H$12*C18+(1-H$13)*D18</f>
        <v>43.75</v>
      </c>
      <c r="E19" s="125"/>
      <c r="L19" s="5"/>
      <c r="M19" s="5"/>
      <c r="N19" s="5"/>
      <c r="O19" s="5"/>
      <c r="P19" s="5"/>
      <c r="Q19" s="5"/>
      <c r="R19" s="5"/>
      <c r="S19" s="5"/>
    </row>
    <row r="20" customFormat="false" ht="12.75" hidden="false" customHeight="false" outlineLevel="0" collapsed="false">
      <c r="B20" s="41" t="n">
        <f aca="false">+B19+10</f>
        <v>40</v>
      </c>
      <c r="C20" s="121" t="n">
        <f aca="false">+(1-H$12)*C19+H$13*D19</f>
        <v>58.125</v>
      </c>
      <c r="D20" s="121" t="n">
        <f aca="false">H$12*C19+(1-H$13)*D19</f>
        <v>41.875</v>
      </c>
      <c r="E20" s="125"/>
      <c r="L20" s="5"/>
      <c r="M20" s="5"/>
      <c r="N20" s="5"/>
      <c r="O20" s="5"/>
      <c r="P20" s="5"/>
      <c r="Q20" s="5"/>
      <c r="R20" s="5"/>
      <c r="S20" s="5"/>
    </row>
    <row r="21" customFormat="false" ht="12.75" hidden="false" customHeight="false" outlineLevel="0" collapsed="false">
      <c r="B21" s="41" t="n">
        <f aca="false">+B20+10</f>
        <v>50</v>
      </c>
      <c r="C21" s="121" t="n">
        <f aca="false">+(1-H$12)*C20+H$13*D20</f>
        <v>59.0625</v>
      </c>
      <c r="D21" s="121" t="n">
        <f aca="false">H$12*C20+(1-H$13)*D20</f>
        <v>40.9375</v>
      </c>
      <c r="E21" s="125"/>
      <c r="L21" s="126"/>
      <c r="M21" s="5"/>
      <c r="N21" s="5"/>
      <c r="O21" s="5"/>
      <c r="P21" s="5"/>
      <c r="Q21" s="5"/>
      <c r="R21" s="5"/>
      <c r="S21" s="5"/>
    </row>
    <row r="22" customFormat="false" ht="12.75" hidden="false" customHeight="false" outlineLevel="0" collapsed="false">
      <c r="B22" s="41" t="n">
        <f aca="false">+B21+10</f>
        <v>60</v>
      </c>
      <c r="C22" s="121" t="n">
        <f aca="false">+(1-H$12)*C21+H$13*D21</f>
        <v>59.53125</v>
      </c>
      <c r="D22" s="121" t="n">
        <f aca="false">H$12*C21+(1-H$13)*D21</f>
        <v>40.46875</v>
      </c>
      <c r="E22" s="125"/>
      <c r="M22" s="15"/>
      <c r="N22" s="15"/>
      <c r="O22" s="15"/>
      <c r="P22" s="15"/>
      <c r="Q22" s="15"/>
      <c r="R22" s="15"/>
      <c r="S22" s="15"/>
    </row>
    <row r="23" customFormat="false" ht="12.75" hidden="false" customHeight="false" outlineLevel="0" collapsed="false">
      <c r="B23" s="41" t="n">
        <f aca="false">+B22+10</f>
        <v>70</v>
      </c>
      <c r="C23" s="121" t="n">
        <f aca="false">+(1-H$12)*C22+H$13*D22</f>
        <v>59.765625</v>
      </c>
      <c r="D23" s="121" t="n">
        <f aca="false">H$12*C22+(1-H$13)*D22</f>
        <v>40.234375</v>
      </c>
      <c r="E23" s="125"/>
      <c r="M23" s="15"/>
      <c r="N23" s="15"/>
      <c r="O23" s="15"/>
      <c r="P23" s="15"/>
      <c r="Q23" s="15"/>
      <c r="R23" s="15"/>
      <c r="S23" s="15"/>
    </row>
    <row r="24" customFormat="false" ht="12.75" hidden="false" customHeight="false" outlineLevel="0" collapsed="false">
      <c r="B24" s="41" t="n">
        <f aca="false">+B23+10</f>
        <v>80</v>
      </c>
      <c r="C24" s="121" t="n">
        <f aca="false">+(1-H$12)*C23+H$13*D23</f>
        <v>59.8828125</v>
      </c>
      <c r="D24" s="121" t="n">
        <f aca="false">H$12*C23+(1-H$13)*D23</f>
        <v>40.1171875</v>
      </c>
      <c r="E24" s="125"/>
      <c r="M24" s="15"/>
      <c r="N24" s="15"/>
      <c r="O24" s="15"/>
      <c r="P24" s="15"/>
      <c r="Q24" s="15"/>
      <c r="R24" s="15"/>
      <c r="S24" s="15"/>
    </row>
    <row r="25" customFormat="false" ht="12.75" hidden="false" customHeight="false" outlineLevel="0" collapsed="false">
      <c r="B25" s="41" t="n">
        <f aca="false">+B24+10</f>
        <v>90</v>
      </c>
      <c r="C25" s="121" t="n">
        <f aca="false">+(1-H$12)*C24+H$13*D24</f>
        <v>59.94140625</v>
      </c>
      <c r="D25" s="121" t="n">
        <f aca="false">H$12*C24+(1-H$13)*D24</f>
        <v>40.05859375</v>
      </c>
      <c r="E25" s="125"/>
      <c r="M25" s="15"/>
      <c r="N25" s="15"/>
      <c r="O25" s="15"/>
      <c r="P25" s="15"/>
      <c r="Q25" s="15"/>
      <c r="R25" s="15"/>
      <c r="S25" s="15"/>
    </row>
    <row r="26" customFormat="false" ht="12.75" hidden="false" customHeight="false" outlineLevel="0" collapsed="false">
      <c r="B26" s="41" t="n">
        <f aca="false">+B25+10</f>
        <v>100</v>
      </c>
      <c r="C26" s="121" t="n">
        <f aca="false">+(1-H$12)*C25+H$13*D25</f>
        <v>59.970703125</v>
      </c>
      <c r="D26" s="121" t="n">
        <f aca="false">H$12*C25+(1-H$13)*D25</f>
        <v>40.029296875</v>
      </c>
      <c r="E26" s="125"/>
      <c r="M26" s="15"/>
      <c r="N26" s="15"/>
      <c r="O26" s="15"/>
      <c r="P26" s="15"/>
      <c r="Q26" s="15"/>
      <c r="R26" s="15"/>
      <c r="S26" s="15"/>
    </row>
    <row r="27" customFormat="false" ht="12.75" hidden="false" customHeight="false" outlineLevel="0" collapsed="false">
      <c r="B27" s="41" t="n">
        <f aca="false">+B26+10</f>
        <v>110</v>
      </c>
      <c r="C27" s="121" t="n">
        <f aca="false">+(1-H$12)*C26+H$13*D26</f>
        <v>59.9853515625</v>
      </c>
      <c r="D27" s="121" t="n">
        <f aca="false">H$12*C26+(1-H$13)*D26</f>
        <v>40.0146484375</v>
      </c>
      <c r="E27" s="125"/>
      <c r="M27" s="15"/>
      <c r="N27" s="15"/>
      <c r="O27" s="15"/>
      <c r="P27" s="15"/>
      <c r="Q27" s="15"/>
      <c r="R27" s="15"/>
      <c r="S27" s="15"/>
    </row>
    <row r="28" customFormat="false" ht="12.75" hidden="false" customHeight="false" outlineLevel="0" collapsed="false">
      <c r="B28" s="41" t="n">
        <f aca="false">+B27+10</f>
        <v>120</v>
      </c>
      <c r="C28" s="121" t="n">
        <f aca="false">+(1-H$12)*C27+H$13*D27</f>
        <v>59.99267578125</v>
      </c>
      <c r="D28" s="121" t="n">
        <f aca="false">H$12*C27+(1-H$13)*D27</f>
        <v>40.00732421875</v>
      </c>
      <c r="E28" s="125"/>
      <c r="M28" s="15"/>
      <c r="N28" s="15"/>
      <c r="O28" s="15"/>
      <c r="P28" s="15"/>
      <c r="Q28" s="15"/>
      <c r="R28" s="15"/>
      <c r="S28" s="15"/>
    </row>
    <row r="29" customFormat="false" ht="12.75" hidden="false" customHeight="false" outlineLevel="0" collapsed="false">
      <c r="B29" s="41" t="n">
        <f aca="false">+B28+10</f>
        <v>130</v>
      </c>
      <c r="C29" s="121" t="n">
        <f aca="false">+(1-H$12)*C28+H$13*D28</f>
        <v>59.996337890625</v>
      </c>
      <c r="D29" s="121" t="n">
        <f aca="false">H$12*C28+(1-H$13)*D28</f>
        <v>40.003662109375</v>
      </c>
      <c r="E29" s="125"/>
      <c r="M29" s="15"/>
      <c r="N29" s="15"/>
      <c r="O29" s="15"/>
      <c r="P29" s="15"/>
      <c r="Q29" s="15"/>
      <c r="R29" s="15"/>
      <c r="S29" s="15"/>
    </row>
    <row r="30" customFormat="false" ht="12.75" hidden="false" customHeight="false" outlineLevel="0" collapsed="false">
      <c r="B30" s="41" t="n">
        <f aca="false">+B29+10</f>
        <v>140</v>
      </c>
      <c r="C30" s="121" t="n">
        <f aca="false">+(1-H$12)*C29+H$13*D29</f>
        <v>59.9981689453125</v>
      </c>
      <c r="D30" s="121" t="n">
        <f aca="false">H$12*C29+(1-H$13)*D29</f>
        <v>40.0018310546875</v>
      </c>
      <c r="E30" s="125"/>
      <c r="M30" s="15"/>
      <c r="N30" s="15"/>
      <c r="O30" s="15"/>
      <c r="P30" s="15"/>
      <c r="Q30" s="15"/>
      <c r="R30" s="15"/>
      <c r="S30" s="15"/>
    </row>
    <row r="31" customFormat="false" ht="12.75" hidden="false" customHeight="false" outlineLevel="0" collapsed="false">
      <c r="B31" s="41"/>
      <c r="C31" s="121"/>
      <c r="D31" s="121"/>
      <c r="E31" s="125"/>
      <c r="M31" s="15"/>
      <c r="N31" s="15"/>
      <c r="O31" s="15"/>
      <c r="P31" s="15"/>
      <c r="Q31" s="15"/>
      <c r="R31" s="15"/>
      <c r="S31" s="15"/>
    </row>
    <row r="32" customFormat="false" ht="12.75" hidden="false" customHeight="false" outlineLevel="0" collapsed="false">
      <c r="B32" s="15"/>
      <c r="C32" s="125"/>
      <c r="D32" s="125"/>
      <c r="E32" s="125"/>
      <c r="M32" s="15"/>
      <c r="N32" s="15"/>
      <c r="O32" s="15"/>
      <c r="P32" s="15"/>
      <c r="Q32" s="15"/>
      <c r="R32" s="15"/>
      <c r="S32" s="15"/>
    </row>
    <row r="33" customFormat="false" ht="12.75" hidden="false" customHeight="false" outlineLevel="0" collapsed="false">
      <c r="B33" s="15"/>
      <c r="C33" s="125"/>
      <c r="D33" s="125"/>
      <c r="E33" s="125"/>
      <c r="M33" s="15"/>
      <c r="N33" s="15"/>
      <c r="O33" s="15"/>
      <c r="P33" s="15"/>
      <c r="Q33" s="15"/>
      <c r="R33" s="15"/>
      <c r="S33" s="15"/>
    </row>
    <row r="34" customFormat="false" ht="12.75" hidden="false" customHeight="false" outlineLevel="0" collapsed="false">
      <c r="B34" s="15"/>
      <c r="C34" s="125"/>
      <c r="D34" s="125"/>
      <c r="E34" s="125"/>
      <c r="M34" s="15"/>
      <c r="N34" s="15"/>
      <c r="O34" s="15"/>
      <c r="P34" s="15"/>
      <c r="Q34" s="15"/>
      <c r="R34" s="15"/>
      <c r="S34" s="15"/>
    </row>
    <row r="35" customFormat="false" ht="12.75" hidden="false" customHeight="false" outlineLevel="0" collapsed="false">
      <c r="B35" s="15"/>
      <c r="C35" s="125"/>
      <c r="D35" s="125"/>
      <c r="E35" s="125"/>
      <c r="M35" s="15"/>
      <c r="N35" s="15"/>
      <c r="O35" s="15"/>
      <c r="P35" s="15"/>
      <c r="Q35" s="15"/>
      <c r="R35" s="15"/>
      <c r="S35" s="15"/>
    </row>
    <row r="36" customFormat="false" ht="13.5" hidden="false" customHeight="false" outlineLevel="0" collapsed="false">
      <c r="B36" s="15"/>
      <c r="C36" s="125"/>
      <c r="D36" s="125"/>
      <c r="E36" s="125"/>
    </row>
    <row r="37" customFormat="false" ht="15.75" hidden="false" customHeight="false" outlineLevel="0" collapsed="false">
      <c r="B37" s="66" t="s">
        <v>109</v>
      </c>
      <c r="C37" s="127"/>
      <c r="D37" s="127"/>
      <c r="E37" s="127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</row>
    <row r="38" customFormat="false" ht="15.75" hidden="false" customHeight="false" outlineLevel="0" collapsed="false">
      <c r="B38" s="63" t="s">
        <v>110</v>
      </c>
      <c r="C38" s="128"/>
      <c r="D38" s="128"/>
      <c r="E38" s="1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</row>
    <row r="39" customFormat="false" ht="15.75" hidden="false" customHeight="false" outlineLevel="0" collapsed="false">
      <c r="B39" s="63" t="s">
        <v>111</v>
      </c>
      <c r="C39" s="128"/>
      <c r="D39" s="128"/>
      <c r="E39" s="1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</row>
    <row r="40" customFormat="false" ht="15.75" hidden="false" customHeight="false" outlineLevel="0" collapsed="false">
      <c r="B40" s="63" t="s">
        <v>112</v>
      </c>
      <c r="C40" s="128"/>
      <c r="D40" s="128"/>
      <c r="E40" s="1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</row>
    <row r="41" customFormat="false" ht="16.5" hidden="false" customHeight="false" outlineLevel="0" collapsed="false">
      <c r="B41" s="76" t="s">
        <v>113</v>
      </c>
      <c r="C41" s="129"/>
      <c r="D41" s="129"/>
      <c r="E41" s="129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</row>
    <row r="42" customFormat="false" ht="12.75" hidden="false" customHeight="false" outlineLevel="0" collapsed="false">
      <c r="B42" s="5"/>
      <c r="C42" s="125"/>
      <c r="D42" s="125"/>
      <c r="E42" s="125"/>
    </row>
    <row r="43" customFormat="false" ht="12.75" hidden="false" customHeight="false" outlineLevel="0" collapsed="false">
      <c r="C43" s="125"/>
      <c r="D43" s="125"/>
      <c r="E43" s="125"/>
    </row>
    <row r="44" customFormat="false" ht="12.75" hidden="false" customHeight="false" outlineLevel="0" collapsed="false">
      <c r="B44" s="130" t="s">
        <v>114</v>
      </c>
      <c r="C44" s="125"/>
      <c r="D44" s="125"/>
      <c r="E44" s="125"/>
    </row>
    <row r="45" customFormat="false" ht="12.75" hidden="false" customHeight="false" outlineLevel="0" collapsed="false">
      <c r="B45" s="130"/>
    </row>
    <row r="46" customFormat="false" ht="12.75" hidden="false" customHeight="false" outlineLevel="0" collapsed="false">
      <c r="B46" s="130"/>
      <c r="C46" s="123"/>
      <c r="D46" s="15"/>
      <c r="E46" s="15"/>
      <c r="F46" s="15"/>
      <c r="G46" s="15"/>
      <c r="H46" s="15"/>
      <c r="I46" s="15"/>
      <c r="J46" s="15"/>
      <c r="K46" s="15"/>
      <c r="L46" s="15"/>
    </row>
    <row r="47" customFormat="false" ht="12.75" hidden="false" customHeight="false" outlineLevel="0" collapsed="false">
      <c r="C47" s="15"/>
      <c r="D47" s="15"/>
      <c r="E47" s="15"/>
      <c r="F47" s="15"/>
      <c r="G47" s="15"/>
      <c r="H47" s="15"/>
      <c r="I47" s="15"/>
      <c r="J47" s="15"/>
      <c r="K47" s="15"/>
      <c r="L47" s="15"/>
    </row>
  </sheetData>
  <sheetProtection sheet="true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4"/>
  <sheetViews>
    <sheetView showFormulas="false" showGridLines="true" showRowColHeaders="true" showZeros="true" rightToLeft="false" tabSelected="false" showOutlineSymbols="true" defaultGridColor="true" view="normal" topLeftCell="A4" colorId="64" zoomScale="125" zoomScaleNormal="125" zoomScalePageLayoutView="100" workbookViewId="0">
      <selection pane="topLeft" activeCell="A4" activeCellId="0" sqref="A4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1"/>
    <col collapsed="false" customWidth="true" hidden="false" outlineLevel="0" max="9" min="9" style="0" width="19.42"/>
    <col collapsed="false" customWidth="true" hidden="false" outlineLevel="0" max="13" min="13" style="0" width="8.42"/>
    <col collapsed="false" customWidth="true" hidden="false" outlineLevel="0" max="15" min="15" style="0" width="7"/>
    <col collapsed="false" customWidth="true" hidden="false" outlineLevel="0" max="18" min="18" style="0" width="9.29"/>
  </cols>
  <sheetData>
    <row r="1" customFormat="false" ht="15.75" hidden="false" customHeight="false" outlineLevel="0" collapsed="false">
      <c r="A1" s="93"/>
      <c r="B1" s="94" t="s">
        <v>115</v>
      </c>
    </row>
    <row r="3" customFormat="false" ht="15" hidden="false" customHeight="false" outlineLevel="0" collapsed="false">
      <c r="B3" s="95" t="s">
        <v>116</v>
      </c>
    </row>
    <row r="4" customFormat="false" ht="15" hidden="false" customHeight="false" outlineLevel="0" collapsed="false">
      <c r="B4" s="95" t="s">
        <v>117</v>
      </c>
    </row>
    <row r="5" customFormat="false" ht="15" hidden="false" customHeight="false" outlineLevel="0" collapsed="false">
      <c r="B5" s="95" t="s">
        <v>118</v>
      </c>
    </row>
    <row r="6" customFormat="false" ht="15.75" hidden="false" customHeight="false" outlineLevel="0" collapsed="false">
      <c r="B6" s="95" t="s">
        <v>119</v>
      </c>
      <c r="C6" s="114"/>
      <c r="D6" s="114"/>
      <c r="E6" s="114"/>
      <c r="F6" s="114"/>
      <c r="G6" s="114"/>
      <c r="H6" s="114"/>
      <c r="I6" s="114"/>
      <c r="J6" s="114"/>
    </row>
    <row r="7" customFormat="false" ht="12.75" hidden="false" customHeight="false" outlineLevel="0" collapsed="false">
      <c r="B7" s="131"/>
      <c r="C7" s="132" t="s">
        <v>120</v>
      </c>
      <c r="D7" s="133"/>
      <c r="E7" s="133"/>
      <c r="F7" s="133"/>
      <c r="G7" s="133"/>
      <c r="H7" s="134"/>
      <c r="I7" s="114"/>
      <c r="J7" s="135" t="s">
        <v>121</v>
      </c>
      <c r="K7" s="135"/>
      <c r="L7" s="136"/>
      <c r="M7" s="136" t="s">
        <v>122</v>
      </c>
      <c r="N7" s="137"/>
    </row>
    <row r="8" customFormat="false" ht="12.75" hidden="false" customHeight="false" outlineLevel="0" collapsed="false">
      <c r="B8" s="15"/>
      <c r="C8" s="138" t="s">
        <v>123</v>
      </c>
      <c r="D8" s="139"/>
      <c r="E8" s="139"/>
      <c r="F8" s="139"/>
      <c r="G8" s="139"/>
      <c r="H8" s="140"/>
      <c r="I8" s="114"/>
      <c r="J8" s="141"/>
      <c r="K8" s="142"/>
      <c r="L8" s="143" t="s">
        <v>124</v>
      </c>
      <c r="M8" s="143" t="s">
        <v>125</v>
      </c>
      <c r="N8" s="144" t="s">
        <v>126</v>
      </c>
      <c r="P8" s="145" t="s">
        <v>127</v>
      </c>
    </row>
    <row r="9" customFormat="false" ht="12.75" hidden="false" customHeight="false" outlineLevel="0" collapsed="false">
      <c r="B9" s="15"/>
      <c r="C9" s="138" t="s">
        <v>128</v>
      </c>
      <c r="D9" s="139"/>
      <c r="E9" s="139"/>
      <c r="F9" s="139"/>
      <c r="G9" s="139"/>
      <c r="H9" s="140"/>
      <c r="J9" s="141"/>
      <c r="K9" s="142" t="s">
        <v>124</v>
      </c>
      <c r="L9" s="146" t="n">
        <v>0.45</v>
      </c>
      <c r="M9" s="146" t="n">
        <v>0.48</v>
      </c>
      <c r="N9" s="147" t="n">
        <v>0.07</v>
      </c>
      <c r="O9" s="148" t="n">
        <v>1</v>
      </c>
      <c r="P9" s="149" t="n">
        <v>0.45</v>
      </c>
      <c r="Q9" s="149" t="n">
        <v>0.48</v>
      </c>
      <c r="R9" s="149" t="n">
        <v>0.07</v>
      </c>
    </row>
    <row r="10" customFormat="false" ht="12.75" hidden="false" customHeight="false" outlineLevel="0" collapsed="false">
      <c r="B10" s="150"/>
      <c r="C10" s="138" t="s">
        <v>129</v>
      </c>
      <c r="D10" s="139"/>
      <c r="E10" s="139"/>
      <c r="F10" s="139"/>
      <c r="G10" s="139"/>
      <c r="H10" s="140"/>
      <c r="J10" s="141" t="s">
        <v>130</v>
      </c>
      <c r="K10" s="142" t="s">
        <v>125</v>
      </c>
      <c r="L10" s="146" t="n">
        <v>0.05</v>
      </c>
      <c r="M10" s="146" t="n">
        <v>0.7</v>
      </c>
      <c r="N10" s="147" t="n">
        <v>0.25</v>
      </c>
      <c r="O10" s="148" t="n">
        <v>1</v>
      </c>
      <c r="P10" s="149" t="n">
        <v>0.05</v>
      </c>
      <c r="Q10" s="149" t="n">
        <v>0.7</v>
      </c>
      <c r="R10" s="149" t="n">
        <v>0.25</v>
      </c>
    </row>
    <row r="11" customFormat="false" ht="13.5" hidden="false" customHeight="false" outlineLevel="0" collapsed="false">
      <c r="C11" s="151" t="s">
        <v>131</v>
      </c>
      <c r="D11" s="152"/>
      <c r="E11" s="152"/>
      <c r="F11" s="152"/>
      <c r="G11" s="152"/>
      <c r="H11" s="153"/>
      <c r="J11" s="154"/>
      <c r="K11" s="155" t="s">
        <v>126</v>
      </c>
      <c r="L11" s="156" t="n">
        <v>0.01</v>
      </c>
      <c r="M11" s="156" t="n">
        <v>0.5</v>
      </c>
      <c r="N11" s="157" t="n">
        <v>0.49</v>
      </c>
      <c r="O11" s="148" t="n">
        <v>1</v>
      </c>
      <c r="P11" s="149" t="n">
        <v>0.01</v>
      </c>
      <c r="Q11" s="149" t="n">
        <v>0.5</v>
      </c>
      <c r="R11" s="149" t="n">
        <v>0.49</v>
      </c>
    </row>
    <row r="12" customFormat="false" ht="15" hidden="false" customHeight="false" outlineLevel="0" collapsed="false">
      <c r="B12" s="95" t="s">
        <v>132</v>
      </c>
    </row>
    <row r="13" customFormat="false" ht="15" hidden="false" customHeight="false" outlineLevel="0" collapsed="false">
      <c r="B13" s="95" t="s">
        <v>133</v>
      </c>
    </row>
    <row r="14" customFormat="false" ht="15" hidden="false" customHeight="false" outlineLevel="0" collapsed="false">
      <c r="B14" s="95" t="s">
        <v>134</v>
      </c>
      <c r="O14" s="158"/>
    </row>
    <row r="15" customFormat="false" ht="13.5" hidden="false" customHeight="false" outlineLevel="0" collapsed="false"/>
    <row r="16" customFormat="false" ht="13.5" hidden="false" customHeight="false" outlineLevel="0" collapsed="false">
      <c r="B16" s="1" t="s">
        <v>135</v>
      </c>
      <c r="C16" s="2"/>
      <c r="D16" s="3"/>
      <c r="E16" s="3"/>
      <c r="F16" s="4"/>
      <c r="G16" s="96" t="s">
        <v>91</v>
      </c>
      <c r="H16" s="96"/>
      <c r="I16" s="96"/>
      <c r="J16" s="97"/>
      <c r="K16" s="97"/>
      <c r="L16" s="97"/>
      <c r="M16" s="98"/>
      <c r="N16" s="5"/>
      <c r="O16" s="5"/>
      <c r="P16" s="5"/>
    </row>
    <row r="17" customFormat="false" ht="13.5" hidden="false" customHeight="false" outlineLevel="0" collapsed="false">
      <c r="B17" s="6" t="s">
        <v>76</v>
      </c>
      <c r="C17" s="7"/>
      <c r="D17" s="8"/>
      <c r="E17" s="9" t="s">
        <v>2</v>
      </c>
      <c r="F17" s="10"/>
      <c r="G17" s="99" t="s">
        <v>92</v>
      </c>
      <c r="H17" s="100"/>
      <c r="I17" s="101"/>
      <c r="J17" s="102" t="s">
        <v>3</v>
      </c>
      <c r="K17" s="102"/>
      <c r="L17" s="102"/>
      <c r="M17" s="103"/>
      <c r="N17" s="5"/>
      <c r="P17" s="5"/>
    </row>
    <row r="18" customFormat="false" ht="12.75" hidden="false" customHeight="false" outlineLevel="0" collapsed="false">
      <c r="B18" s="15" t="s">
        <v>5</v>
      </c>
      <c r="D18" s="104" t="s">
        <v>6</v>
      </c>
      <c r="E18" s="15"/>
      <c r="F18" s="20" t="s">
        <v>136</v>
      </c>
      <c r="G18" s="5" t="s">
        <v>137</v>
      </c>
      <c r="H18" s="5"/>
      <c r="I18" s="5"/>
      <c r="J18" s="0" t="s">
        <v>78</v>
      </c>
      <c r="M18" s="5"/>
      <c r="N18" s="5"/>
      <c r="P18" s="5" t="s">
        <v>138</v>
      </c>
    </row>
    <row r="19" customFormat="false" ht="13.5" hidden="false" customHeight="false" outlineLevel="0" collapsed="false">
      <c r="B19" s="15" t="s">
        <v>9</v>
      </c>
      <c r="D19" s="104"/>
      <c r="E19" s="5" t="n">
        <v>1</v>
      </c>
      <c r="F19" s="20" t="s">
        <v>136</v>
      </c>
      <c r="G19" s="15"/>
      <c r="H19" s="5"/>
      <c r="I19" s="15"/>
      <c r="J19" s="0" t="s">
        <v>139</v>
      </c>
      <c r="M19" s="5"/>
      <c r="N19" s="5"/>
      <c r="O19" s="5"/>
      <c r="P19" s="5"/>
    </row>
    <row r="20" customFormat="false" ht="13.5" hidden="false" customHeight="false" outlineLevel="0" collapsed="false">
      <c r="B20" s="159" t="s">
        <v>140</v>
      </c>
      <c r="C20" s="93"/>
      <c r="D20" s="160" t="s">
        <v>141</v>
      </c>
      <c r="E20" s="113" t="n">
        <v>10</v>
      </c>
      <c r="F20" s="20" t="s">
        <v>95</v>
      </c>
      <c r="G20" s="15"/>
      <c r="H20" s="15"/>
      <c r="I20" s="15"/>
      <c r="J20" s="0" t="s">
        <v>142</v>
      </c>
      <c r="M20" s="5"/>
      <c r="N20" s="5"/>
      <c r="O20" s="5"/>
      <c r="P20" s="5"/>
    </row>
    <row r="21" customFormat="false" ht="13.5" hidden="false" customHeight="false" outlineLevel="0" collapsed="false">
      <c r="B21" s="142" t="s">
        <v>143</v>
      </c>
      <c r="C21" s="93"/>
      <c r="D21" s="160" t="s">
        <v>144</v>
      </c>
      <c r="E21" s="113" t="n">
        <v>23</v>
      </c>
      <c r="F21" s="20" t="s">
        <v>95</v>
      </c>
      <c r="G21" s="5"/>
      <c r="H21" s="5"/>
      <c r="I21" s="5"/>
      <c r="J21" s="0" t="s">
        <v>145</v>
      </c>
      <c r="M21" s="5"/>
      <c r="N21" s="5"/>
      <c r="O21" s="5"/>
      <c r="P21" s="5"/>
    </row>
    <row r="22" customFormat="false" ht="13.5" hidden="false" customHeight="false" outlineLevel="0" collapsed="false">
      <c r="B22" s="161" t="s">
        <v>146</v>
      </c>
      <c r="C22" s="162"/>
      <c r="D22" s="163" t="s">
        <v>147</v>
      </c>
      <c r="E22" s="5" t="n">
        <f aca="false">100-E21-E20</f>
        <v>67</v>
      </c>
      <c r="F22" s="20" t="s">
        <v>95</v>
      </c>
      <c r="G22" s="15"/>
      <c r="H22" s="5"/>
      <c r="I22" s="5"/>
      <c r="J22" s="114" t="s">
        <v>107</v>
      </c>
      <c r="M22" s="5"/>
      <c r="N22" s="5"/>
      <c r="O22" s="5"/>
      <c r="P22" s="5"/>
    </row>
    <row r="23" customFormat="false" ht="13.5" hidden="false" customHeight="false" outlineLevel="0" collapsed="false">
      <c r="B23" s="35" t="s">
        <v>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5"/>
      <c r="O23" s="5"/>
      <c r="P23" s="5"/>
    </row>
    <row r="24" customFormat="false" ht="13.5" hidden="false" customHeight="false" outlineLevel="0" collapsed="false">
      <c r="B24" s="164" t="s">
        <v>136</v>
      </c>
      <c r="C24" s="165" t="s">
        <v>141</v>
      </c>
      <c r="D24" s="166" t="s">
        <v>144</v>
      </c>
      <c r="E24" s="167" t="s">
        <v>147</v>
      </c>
    </row>
    <row r="25" customFormat="false" ht="12.75" hidden="false" customHeight="false" outlineLevel="0" collapsed="false">
      <c r="B25" s="168" t="n">
        <v>1</v>
      </c>
      <c r="C25" s="169" t="n">
        <f aca="false">+E20</f>
        <v>10</v>
      </c>
      <c r="D25" s="169" t="n">
        <f aca="false">+E21</f>
        <v>23</v>
      </c>
      <c r="E25" s="168" t="n">
        <f aca="false">+E22</f>
        <v>67</v>
      </c>
      <c r="L25" s="5"/>
      <c r="M25" s="123"/>
      <c r="N25" s="15"/>
      <c r="O25" s="15"/>
      <c r="P25" s="15"/>
      <c r="Q25" s="15"/>
      <c r="R25" s="15"/>
    </row>
    <row r="26" customFormat="false" ht="12.75" hidden="false" customHeight="false" outlineLevel="0" collapsed="false">
      <c r="B26" s="88" t="n">
        <f aca="false">1+B25</f>
        <v>2</v>
      </c>
      <c r="C26" s="42" t="n">
        <f aca="false">+L$9*C25+L$10*D25+L$11*E25</f>
        <v>6.32</v>
      </c>
      <c r="D26" s="42" t="n">
        <f aca="false">+M$9*C25+M$10*D25+M$11*E25</f>
        <v>54.4</v>
      </c>
      <c r="E26" s="42" t="n">
        <f aca="false">+N$9*C25+N$10*D25+N$11*E25</f>
        <v>39.28</v>
      </c>
      <c r="L26" s="5"/>
      <c r="M26" s="15"/>
      <c r="N26" s="15"/>
      <c r="O26" s="15"/>
      <c r="P26" s="15"/>
      <c r="Q26" s="15"/>
      <c r="R26" s="15"/>
    </row>
    <row r="27" customFormat="false" ht="12.75" hidden="false" customHeight="false" outlineLevel="0" collapsed="false">
      <c r="B27" s="88" t="n">
        <f aca="false">1+B26</f>
        <v>3</v>
      </c>
      <c r="C27" s="42" t="n">
        <f aca="false">+L$9*C26+L$10*D26+L$11*E26</f>
        <v>5.9568</v>
      </c>
      <c r="D27" s="42" t="n">
        <f aca="false">+M$9*C26+M$10*D26+M$11*E26</f>
        <v>60.7536</v>
      </c>
      <c r="E27" s="42" t="n">
        <f aca="false">+N$9*C26+N$10*D26+N$11*E26</f>
        <v>33.2896</v>
      </c>
      <c r="L27" s="126"/>
      <c r="M27" s="15"/>
      <c r="N27" s="15"/>
      <c r="O27" s="15"/>
      <c r="P27" s="15"/>
      <c r="Q27" s="15"/>
      <c r="R27" s="15"/>
    </row>
    <row r="28" customFormat="false" ht="12.75" hidden="false" customHeight="false" outlineLevel="0" collapsed="false">
      <c r="B28" s="88" t="n">
        <f aca="false">1+B27</f>
        <v>4</v>
      </c>
      <c r="C28" s="42" t="n">
        <f aca="false">+L$9*C27+L$10*D27+L$11*E27</f>
        <v>6.051136</v>
      </c>
      <c r="D28" s="42" t="n">
        <f aca="false">+M$9*C27+M$10*D27+M$11*E27</f>
        <v>62.031584</v>
      </c>
      <c r="E28" s="42" t="n">
        <f aca="false">+N$9*C27+N$10*D27+N$11*E27</f>
        <v>31.91728</v>
      </c>
      <c r="M28" s="15"/>
      <c r="N28" s="15"/>
      <c r="O28" s="15"/>
      <c r="P28" s="15"/>
      <c r="Q28" s="15"/>
      <c r="R28" s="15"/>
    </row>
    <row r="29" customFormat="false" ht="12.75" hidden="false" customHeight="false" outlineLevel="0" collapsed="false">
      <c r="B29" s="88" t="n">
        <f aca="false">1+B28</f>
        <v>5</v>
      </c>
      <c r="C29" s="42" t="n">
        <f aca="false">+L$9*C28+L$10*D28+L$11*E28</f>
        <v>6.1437632</v>
      </c>
      <c r="D29" s="42" t="n">
        <f aca="false">+M$9*C28+M$10*D28+M$11*E28</f>
        <v>62.28529408</v>
      </c>
      <c r="E29" s="42" t="n">
        <f aca="false">+N$9*C28+N$10*D28+N$11*E28</f>
        <v>31.57094272</v>
      </c>
      <c r="M29" s="15"/>
      <c r="N29" s="15"/>
      <c r="O29" s="15"/>
      <c r="P29" s="15"/>
      <c r="Q29" s="15"/>
      <c r="R29" s="15"/>
    </row>
    <row r="30" customFormat="false" ht="12.75" hidden="false" customHeight="false" outlineLevel="0" collapsed="false">
      <c r="B30" s="88" t="n">
        <f aca="false">1+B29</f>
        <v>6</v>
      </c>
      <c r="C30" s="42" t="n">
        <f aca="false">+L$9*C29+L$10*D29+L$11*E29</f>
        <v>6.1946675712</v>
      </c>
      <c r="D30" s="42" t="n">
        <f aca="false">+M$9*C29+M$10*D29+M$11*E29</f>
        <v>62.334183552</v>
      </c>
      <c r="E30" s="42" t="n">
        <f aca="false">+N$9*C29+N$10*D29+N$11*E29</f>
        <v>31.4711488768</v>
      </c>
      <c r="M30" s="15"/>
      <c r="N30" s="15"/>
      <c r="O30" s="15"/>
      <c r="P30" s="15"/>
      <c r="Q30" s="15"/>
      <c r="R30" s="15"/>
    </row>
    <row r="31" customFormat="false" ht="12.75" hidden="false" customHeight="false" outlineLevel="0" collapsed="false">
      <c r="B31" s="88" t="n">
        <f aca="false">1+B30</f>
        <v>7</v>
      </c>
      <c r="C31" s="42" t="n">
        <f aca="false">+L$9*C30+L$10*D30+L$11*E30</f>
        <v>6.219021073408</v>
      </c>
      <c r="D31" s="42" t="n">
        <f aca="false">+M$9*C30+M$10*D30+M$11*E30</f>
        <v>62.342943358976</v>
      </c>
      <c r="E31" s="42" t="n">
        <f aca="false">+N$9*C30+N$10*D30+N$11*E30</f>
        <v>31.438035567616</v>
      </c>
      <c r="M31" s="15"/>
      <c r="N31" s="15"/>
      <c r="O31" s="15"/>
      <c r="P31" s="15"/>
      <c r="Q31" s="15"/>
      <c r="R31" s="15"/>
    </row>
    <row r="32" customFormat="false" ht="12.75" hidden="false" customHeight="false" outlineLevel="0" collapsed="false">
      <c r="B32" s="88" t="n">
        <f aca="false">1+B31</f>
        <v>8</v>
      </c>
      <c r="C32" s="42" t="n">
        <f aca="false">+L$9*C31+L$10*D31+L$11*E31</f>
        <v>6.23008700665856</v>
      </c>
      <c r="D32" s="42" t="n">
        <f aca="false">+M$9*C31+M$10*D31+M$11*E31</f>
        <v>62.3442082503271</v>
      </c>
      <c r="E32" s="42" t="n">
        <f aca="false">+N$9*C31+N$10*D31+N$11*E31</f>
        <v>31.4257047430144</v>
      </c>
      <c r="M32" s="15"/>
      <c r="N32" s="15"/>
      <c r="O32" s="15"/>
      <c r="P32" s="15"/>
      <c r="Q32" s="15"/>
      <c r="R32" s="15"/>
    </row>
    <row r="33" customFormat="false" ht="12.75" hidden="false" customHeight="false" outlineLevel="0" collapsed="false">
      <c r="B33" s="88" t="n">
        <f aca="false">1+B32</f>
        <v>9</v>
      </c>
      <c r="C33" s="42" t="n">
        <f aca="false">+L$9*C32+L$10*D32+L$11*E32</f>
        <v>6.23500661294285</v>
      </c>
      <c r="D33" s="42" t="n">
        <f aca="false">+M$9*C32+M$10*D32+M$11*E32</f>
        <v>62.3442399099323</v>
      </c>
      <c r="E33" s="42" t="n">
        <f aca="false">+N$9*C32+N$10*D32+N$11*E32</f>
        <v>31.4207534771249</v>
      </c>
      <c r="M33" s="15"/>
      <c r="N33" s="15"/>
      <c r="O33" s="15"/>
      <c r="P33" s="15"/>
      <c r="Q33" s="15"/>
      <c r="R33" s="15"/>
    </row>
    <row r="34" customFormat="false" ht="12.75" hidden="false" customHeight="false" outlineLevel="0" collapsed="false">
      <c r="B34" s="88" t="n">
        <f aca="false">1+B33</f>
        <v>10</v>
      </c>
      <c r="C34" s="42" t="n">
        <f aca="false">+L$9*C33+L$10*D33+L$11*E33</f>
        <v>6.23717250609214</v>
      </c>
      <c r="D34" s="42" t="n">
        <f aca="false">+M$9*C33+M$10*D33+M$11*E33</f>
        <v>62.3441478497276</v>
      </c>
      <c r="E34" s="42" t="n">
        <f aca="false">+N$9*C33+N$10*D33+N$11*E33</f>
        <v>31.4186796441803</v>
      </c>
      <c r="M34" s="15"/>
      <c r="N34" s="15"/>
      <c r="O34" s="15"/>
      <c r="P34" s="15"/>
      <c r="Q34" s="15"/>
      <c r="R34" s="15"/>
    </row>
    <row r="35" customFormat="false" ht="12.75" hidden="false" customHeight="false" outlineLevel="0" collapsed="false">
      <c r="B35" s="88" t="n">
        <f aca="false">1+B34</f>
        <v>11</v>
      </c>
      <c r="C35" s="42" t="n">
        <f aca="false">+L$9*C34+L$10*D34+L$11*E34</f>
        <v>6.23812181666965</v>
      </c>
      <c r="D35" s="42" t="n">
        <f aca="false">+M$9*C34+M$10*D34+M$11*E34</f>
        <v>62.3440861198237</v>
      </c>
      <c r="E35" s="42" t="n">
        <f aca="false">+N$9*C34+N$10*D34+N$11*E34</f>
        <v>31.4177920635067</v>
      </c>
      <c r="M35" s="15"/>
      <c r="N35" s="15"/>
      <c r="O35" s="15"/>
      <c r="P35" s="15"/>
      <c r="Q35" s="15"/>
      <c r="R35" s="15"/>
    </row>
    <row r="36" customFormat="false" ht="12.75" hidden="false" customHeight="false" outlineLevel="0" collapsed="false">
      <c r="B36" s="88" t="n">
        <f aca="false">1+B35</f>
        <v>12</v>
      </c>
      <c r="C36" s="42" t="n">
        <f aca="false">+L$9*C35+L$10*D35+L$11*E35</f>
        <v>6.23853704412759</v>
      </c>
      <c r="D36" s="42" t="n">
        <f aca="false">+M$9*C35+M$10*D35+M$11*E35</f>
        <v>62.3440547876314</v>
      </c>
      <c r="E36" s="42" t="n">
        <f aca="false">+N$9*C35+N$10*D35+N$11*E35</f>
        <v>31.4174081682411</v>
      </c>
      <c r="M36" s="15"/>
      <c r="N36" s="15"/>
      <c r="O36" s="15"/>
      <c r="P36" s="15"/>
      <c r="Q36" s="15"/>
      <c r="R36" s="15"/>
    </row>
    <row r="37" customFormat="false" ht="12.75" hidden="false" customHeight="false" outlineLevel="0" collapsed="false">
      <c r="B37" s="88" t="n">
        <f aca="false">1+B36</f>
        <v>13</v>
      </c>
      <c r="C37" s="42" t="n">
        <f aca="false">+L$9*C36+L$10*D36+L$11*E36</f>
        <v>6.2387184909214</v>
      </c>
      <c r="D37" s="42" t="n">
        <f aca="false">+M$9*C36+M$10*D36+M$11*E36</f>
        <v>62.3440402166438</v>
      </c>
      <c r="E37" s="42" t="n">
        <f aca="false">+N$9*C36+N$10*D36+N$11*E36</f>
        <v>31.4172412924349</v>
      </c>
      <c r="M37" s="15"/>
      <c r="N37" s="15"/>
      <c r="O37" s="15"/>
      <c r="P37" s="15"/>
      <c r="Q37" s="15"/>
      <c r="R37" s="15"/>
    </row>
    <row r="38" customFormat="false" ht="12.75" hidden="false" customHeight="false" outlineLevel="0" collapsed="false">
      <c r="B38" s="88" t="n">
        <f aca="false">1+B37</f>
        <v>14</v>
      </c>
      <c r="C38" s="42" t="n">
        <f aca="false">+L$9*C37+L$10*D37+L$11*E37</f>
        <v>6.23879774467116</v>
      </c>
      <c r="D38" s="42" t="n">
        <f aca="false">+M$9*C37+M$10*D37+M$11*E37</f>
        <v>62.3440336735104</v>
      </c>
      <c r="E38" s="42" t="n">
        <f aca="false">+N$9*C37+N$10*D37+N$11*E37</f>
        <v>31.4171685818185</v>
      </c>
      <c r="M38" s="15"/>
      <c r="N38" s="15"/>
      <c r="O38" s="15"/>
      <c r="P38" s="15"/>
      <c r="Q38" s="15"/>
      <c r="R38" s="15"/>
    </row>
    <row r="39" customFormat="false" ht="12.75" hidden="false" customHeight="false" outlineLevel="0" collapsed="false">
      <c r="B39" s="88" t="n">
        <f aca="false">1+B38</f>
        <v>15</v>
      </c>
      <c r="C39" s="42" t="n">
        <f aca="false">+L$9*C38+L$10*D38+L$11*E38</f>
        <v>6.23883235459573</v>
      </c>
      <c r="D39" s="42" t="n">
        <f aca="false">+M$9*C38+M$10*D38+M$11*E38</f>
        <v>62.3440307798087</v>
      </c>
      <c r="E39" s="42" t="n">
        <f aca="false">+N$9*C38+N$10*D38+N$11*E38</f>
        <v>31.4171368655956</v>
      </c>
      <c r="M39" s="15"/>
      <c r="N39" s="15"/>
      <c r="O39" s="15"/>
      <c r="P39" s="15"/>
      <c r="Q39" s="15"/>
      <c r="R39" s="15"/>
    </row>
    <row r="40" customFormat="false" ht="12.75" hidden="false" customHeight="false" outlineLevel="0" collapsed="false">
      <c r="B40" s="88" t="n">
        <f aca="false">1+B39</f>
        <v>16</v>
      </c>
      <c r="C40" s="42" t="n">
        <f aca="false">+L$9*C39+L$10*D39+L$11*E39</f>
        <v>6.23884746721447</v>
      </c>
      <c r="D40" s="42" t="n">
        <f aca="false">+M$9*C39+M$10*D39+M$11*E39</f>
        <v>62.3440295088699</v>
      </c>
      <c r="E40" s="42" t="n">
        <f aca="false">+N$9*C39+N$10*D39+N$11*E39</f>
        <v>31.4171230239157</v>
      </c>
      <c r="M40" s="15"/>
      <c r="N40" s="15"/>
      <c r="O40" s="15"/>
      <c r="P40" s="15"/>
      <c r="Q40" s="15"/>
      <c r="R40" s="15"/>
    </row>
    <row r="41" customFormat="false" ht="12.75" hidden="false" customHeight="false" outlineLevel="0" collapsed="false">
      <c r="B41" s="88" t="n">
        <f aca="false">1+B40</f>
        <v>17</v>
      </c>
      <c r="C41" s="42" t="n">
        <f aca="false">+L$9*C40+L$10*D40+L$11*E40</f>
        <v>6.23885406592916</v>
      </c>
      <c r="D41" s="42" t="n">
        <f aca="false">+M$9*C40+M$10*D40+M$11*E40</f>
        <v>62.3440289524297</v>
      </c>
      <c r="E41" s="42" t="n">
        <f aca="false">+N$9*C40+N$10*D40+N$11*E40</f>
        <v>31.4171169816412</v>
      </c>
      <c r="M41" s="15"/>
      <c r="N41" s="15"/>
      <c r="O41" s="15"/>
      <c r="P41" s="15"/>
      <c r="Q41" s="15"/>
      <c r="R41" s="15"/>
    </row>
    <row r="42" customFormat="false" ht="12.75" hidden="false" customHeight="false" outlineLevel="0" collapsed="false">
      <c r="B42" s="88" t="n">
        <f aca="false">1+B41</f>
        <v>18</v>
      </c>
      <c r="C42" s="42" t="n">
        <f aca="false">+L$9*C41+L$10*D41+L$11*E41</f>
        <v>6.23885694710602</v>
      </c>
      <c r="D42" s="42" t="n">
        <f aca="false">+M$9*C41+M$10*D41+M$11*E41</f>
        <v>62.3440287091674</v>
      </c>
      <c r="E42" s="42" t="n">
        <f aca="false">+N$9*C41+N$10*D41+N$11*E41</f>
        <v>31.4171143437266</v>
      </c>
      <c r="M42" s="15"/>
      <c r="N42" s="15"/>
      <c r="O42" s="15"/>
      <c r="P42" s="15"/>
      <c r="Q42" s="15"/>
      <c r="R42" s="15"/>
    </row>
    <row r="43" customFormat="false" ht="12.75" hidden="false" customHeight="false" outlineLevel="0" collapsed="false">
      <c r="B43" s="88" t="n">
        <f aca="false">1+B42</f>
        <v>19</v>
      </c>
      <c r="C43" s="42" t="n">
        <f aca="false">+L$9*C42+L$10*D42+L$11*E42</f>
        <v>6.23885820509334</v>
      </c>
      <c r="D43" s="42" t="n">
        <f aca="false">+M$9*C42+M$10*D42+M$11*E42</f>
        <v>62.3440286028914</v>
      </c>
      <c r="E43" s="42" t="n">
        <f aca="false">+N$9*C42+N$10*D42+N$11*E42</f>
        <v>31.4171131920153</v>
      </c>
      <c r="M43" s="15"/>
      <c r="N43" s="15"/>
      <c r="O43" s="15"/>
      <c r="P43" s="15"/>
      <c r="Q43" s="15"/>
      <c r="R43" s="15"/>
    </row>
    <row r="44" customFormat="false" ht="12.75" hidden="false" customHeight="false" outlineLevel="0" collapsed="false">
      <c r="B44" s="88" t="n">
        <f aca="false">1+B43</f>
        <v>20</v>
      </c>
      <c r="C44" s="42" t="n">
        <f aca="false">+L$9*C43+L$10*D43+L$11*E43</f>
        <v>6.23885875435673</v>
      </c>
      <c r="D44" s="42" t="n">
        <f aca="false">+M$9*C43+M$10*D43+M$11*E43</f>
        <v>62.3440285564764</v>
      </c>
      <c r="E44" s="42" t="n">
        <f aca="false">+N$9*C43+N$10*D43+N$11*E43</f>
        <v>31.4171126891669</v>
      </c>
      <c r="M44" s="15"/>
      <c r="N44" s="15"/>
      <c r="O44" s="15"/>
      <c r="P44" s="15"/>
      <c r="Q44" s="15"/>
      <c r="R44" s="15"/>
    </row>
    <row r="45" customFormat="false" ht="12.75" hidden="false" customHeight="false" outlineLevel="0" collapsed="false">
      <c r="B45" s="88" t="n">
        <f aca="false">1+B44</f>
        <v>21</v>
      </c>
      <c r="C45" s="42" t="n">
        <f aca="false">+L$9*C44+L$10*D44+L$11*E44</f>
        <v>6.23885899417602</v>
      </c>
      <c r="D45" s="42" t="n">
        <f aca="false">+M$9*C44+M$10*D44+M$11*E44</f>
        <v>62.3440285362082</v>
      </c>
      <c r="E45" s="42" t="n">
        <f aca="false">+N$9*C44+N$10*D44+N$11*E44</f>
        <v>31.4171124696159</v>
      </c>
    </row>
    <row r="46" customFormat="false" ht="12.75" hidden="false" customHeight="false" outlineLevel="0" collapsed="false">
      <c r="B46" s="88" t="n">
        <f aca="false">1+B45</f>
        <v>22</v>
      </c>
      <c r="C46" s="42" t="n">
        <f aca="false">+L$9*C45+L$10*D45+L$11*E45</f>
        <v>6.23885909888578</v>
      </c>
      <c r="D46" s="42" t="n">
        <f aca="false">+M$9*C45+M$10*D45+M$11*E45</f>
        <v>62.3440285273582</v>
      </c>
      <c r="E46" s="42" t="n">
        <f aca="false">+N$9*C45+N$10*D45+N$11*E45</f>
        <v>31.4171123737561</v>
      </c>
    </row>
    <row r="47" customFormat="false" ht="12.75" hidden="false" customHeight="false" outlineLevel="0" collapsed="false">
      <c r="B47" s="88" t="n">
        <f aca="false">1+B46</f>
        <v>23</v>
      </c>
      <c r="C47" s="42" t="n">
        <f aca="false">+L$9*C46+L$10*D46+L$11*E46</f>
        <v>6.23885914460407</v>
      </c>
      <c r="D47" s="42" t="n">
        <f aca="false">+M$9*C46+M$10*D46+M$11*E46</f>
        <v>62.344028523494</v>
      </c>
      <c r="E47" s="42" t="n">
        <f aca="false">+N$9*C46+N$10*D46+N$11*E46</f>
        <v>31.4171123319021</v>
      </c>
    </row>
    <row r="48" customFormat="false" ht="12.75" hidden="false" customHeight="false" outlineLevel="0" collapsed="false">
      <c r="B48" s="88" t="n">
        <f aca="false">1+B47</f>
        <v>24</v>
      </c>
      <c r="C48" s="42" t="n">
        <f aca="false">+L$9*C47+L$10*D47+L$11*E47</f>
        <v>6.23885916456555</v>
      </c>
      <c r="D48" s="42" t="n">
        <f aca="false">+M$9*C47+M$10*D47+M$11*E47</f>
        <v>62.3440285218068</v>
      </c>
      <c r="E48" s="42" t="n">
        <f aca="false">+N$9*C47+N$10*D47+N$11*E47</f>
        <v>31.4171123136278</v>
      </c>
      <c r="K48" s="131"/>
      <c r="L48" s="15"/>
      <c r="M48" s="15"/>
      <c r="N48" s="15"/>
      <c r="O48" s="15"/>
    </row>
    <row r="49" customFormat="false" ht="12.75" hidden="false" customHeight="false" outlineLevel="0" collapsed="false">
      <c r="B49" s="88" t="n">
        <f aca="false">1+B48</f>
        <v>25</v>
      </c>
      <c r="C49" s="42" t="n">
        <f aca="false">+L$9*C48+L$10*D48+L$11*E48</f>
        <v>6.23885917328111</v>
      </c>
      <c r="D49" s="42" t="n">
        <f aca="false">+M$9*C48+M$10*D48+M$11*E48</f>
        <v>62.3440285210701</v>
      </c>
      <c r="E49" s="42" t="n">
        <f aca="false">+N$9*C48+N$10*D48+N$11*E48</f>
        <v>31.4171123056489</v>
      </c>
      <c r="K49" s="150"/>
      <c r="L49" s="15"/>
      <c r="M49" s="15"/>
      <c r="N49" s="15"/>
      <c r="O49" s="15"/>
    </row>
    <row r="50" customFormat="false" ht="12.75" hidden="false" customHeight="false" outlineLevel="0" collapsed="false">
      <c r="B50" s="88" t="n">
        <f aca="false">1+B49</f>
        <v>26</v>
      </c>
      <c r="C50" s="42" t="n">
        <f aca="false">+L$9*C49+L$10*D49+L$11*E49</f>
        <v>6.23885917708649</v>
      </c>
      <c r="D50" s="42" t="n">
        <f aca="false">+M$9*C49+M$10*D49+M$11*E49</f>
        <v>62.3440285207484</v>
      </c>
      <c r="E50" s="42" t="n">
        <f aca="false">+N$9*C49+N$10*D49+N$11*E49</f>
        <v>31.4171123021652</v>
      </c>
      <c r="K50" s="150"/>
      <c r="L50" s="15"/>
      <c r="M50" s="15"/>
      <c r="N50" s="15"/>
      <c r="O50" s="15"/>
    </row>
    <row r="51" customFormat="false" ht="12.75" hidden="false" customHeight="false" outlineLevel="0" collapsed="false">
      <c r="B51" s="88" t="n">
        <f aca="false">1+B50</f>
        <v>27</v>
      </c>
      <c r="C51" s="42" t="n">
        <f aca="false">+L$9*C50+L$10*D50+L$11*E50</f>
        <v>6.238859178748</v>
      </c>
      <c r="D51" s="42" t="n">
        <f aca="false">+M$9*C50+M$10*D50+M$11*E50</f>
        <v>62.344028520608</v>
      </c>
      <c r="E51" s="42" t="n">
        <f aca="false">+N$9*C50+N$10*D50+N$11*E50</f>
        <v>31.4171123006441</v>
      </c>
      <c r="K51" s="150"/>
      <c r="L51" s="15"/>
      <c r="M51" s="15"/>
      <c r="N51" s="15"/>
      <c r="O51" s="15"/>
    </row>
    <row r="52" customFormat="false" ht="12.75" hidden="false" customHeight="false" outlineLevel="0" collapsed="false">
      <c r="B52" s="88" t="n">
        <f aca="false">1+B51</f>
        <v>28</v>
      </c>
      <c r="C52" s="42" t="n">
        <f aca="false">+L$9*C51+L$10*D51+L$11*E51</f>
        <v>6.23885917947344</v>
      </c>
      <c r="D52" s="42" t="n">
        <f aca="false">+M$9*C51+M$10*D51+M$11*E51</f>
        <v>62.3440285205467</v>
      </c>
      <c r="E52" s="42" t="n">
        <f aca="false">+N$9*C51+N$10*D51+N$11*E51</f>
        <v>31.41711229998</v>
      </c>
      <c r="K52" s="170"/>
    </row>
    <row r="53" customFormat="false" ht="12.75" hidden="false" customHeight="false" outlineLevel="0" collapsed="false">
      <c r="B53" s="88" t="n">
        <f aca="false">1+B52</f>
        <v>29</v>
      </c>
      <c r="C53" s="42" t="n">
        <f aca="false">+L$9*C52+L$10*D52+L$11*E52</f>
        <v>6.23885917979018</v>
      </c>
      <c r="D53" s="42" t="n">
        <f aca="false">+M$9*C52+M$10*D52+M$11*E52</f>
        <v>62.3440285205199</v>
      </c>
      <c r="E53" s="42" t="n">
        <f aca="false">+N$9*C52+N$10*D52+N$11*E52</f>
        <v>31.41711229969</v>
      </c>
    </row>
    <row r="54" customFormat="false" ht="12.75" hidden="false" customHeight="false" outlineLevel="0" collapsed="false">
      <c r="B54" s="88" t="n">
        <f aca="false">1+B53</f>
        <v>30</v>
      </c>
      <c r="C54" s="42" t="n">
        <f aca="false">+L$9*C53+L$10*D53+L$11*E53</f>
        <v>6.23885917992848</v>
      </c>
      <c r="D54" s="42" t="n">
        <f aca="false">+M$9*C53+M$10*D53+M$11*E53</f>
        <v>62.3440285205083</v>
      </c>
      <c r="E54" s="42" t="n">
        <f aca="false">+N$9*C53+N$10*D53+N$11*E53</f>
        <v>31.4171122995634</v>
      </c>
    </row>
  </sheetData>
  <sheetProtection sheet="true" objects="true" scenarios="true"/>
  <mergeCells count="1">
    <mergeCell ref="J7:K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29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A1" activeCellId="0" sqref="A1"/>
    </sheetView>
  </sheetViews>
  <sheetFormatPr defaultColWidth="8.8671875" defaultRowHeight="12.75" zeroHeight="false" outlineLevelRow="0" outlineLevelCol="0"/>
  <cols>
    <col collapsed="false" customWidth="true" hidden="false" outlineLevel="0" max="1" min="1" style="171" width="1.14"/>
    <col collapsed="false" customWidth="false" hidden="false" outlineLevel="0" max="6" min="2" style="171" width="8.86"/>
    <col collapsed="false" customWidth="true" hidden="false" outlineLevel="0" max="7" min="7" style="171" width="10.85"/>
    <col collapsed="false" customWidth="false" hidden="false" outlineLevel="0" max="12" min="8" style="171" width="8.86"/>
    <col collapsed="false" customWidth="true" hidden="false" outlineLevel="0" max="13" min="13" style="171" width="29.42"/>
    <col collapsed="false" customWidth="false" hidden="false" outlineLevel="0" max="1024" min="14" style="171" width="8.86"/>
  </cols>
  <sheetData>
    <row r="1" customFormat="false" ht="15.75" hidden="false" customHeight="false" outlineLevel="0" collapsed="false">
      <c r="B1" s="172" t="s">
        <v>148</v>
      </c>
    </row>
    <row r="3" customFormat="false" ht="15" hidden="false" customHeight="false" outlineLevel="0" collapsed="false">
      <c r="B3" s="173" t="s">
        <v>149</v>
      </c>
    </row>
    <row r="4" customFormat="false" ht="15.75" hidden="false" customHeight="false" outlineLevel="0" collapsed="false">
      <c r="B4" s="173" t="s">
        <v>150</v>
      </c>
    </row>
    <row r="5" customFormat="false" ht="15.75" hidden="false" customHeight="false" outlineLevel="0" collapsed="false">
      <c r="B5" s="173" t="s">
        <v>151</v>
      </c>
    </row>
    <row r="6" customFormat="false" ht="15" hidden="false" customHeight="false" outlineLevel="0" collapsed="false">
      <c r="B6" s="173" t="s">
        <v>152</v>
      </c>
    </row>
    <row r="7" customFormat="false" ht="13.5" hidden="false" customHeight="false" outlineLevel="0" collapsed="false"/>
    <row r="8" customFormat="false" ht="13.5" hidden="false" customHeight="false" outlineLevel="0" collapsed="false">
      <c r="B8" s="174" t="s">
        <v>153</v>
      </c>
      <c r="C8" s="175"/>
      <c r="D8" s="176"/>
      <c r="E8" s="176"/>
      <c r="F8" s="177"/>
      <c r="G8" s="178" t="s">
        <v>91</v>
      </c>
      <c r="H8" s="178"/>
      <c r="I8" s="178"/>
      <c r="J8" s="179"/>
      <c r="K8" s="179"/>
      <c r="L8" s="179"/>
      <c r="M8" s="180"/>
      <c r="N8" s="181"/>
    </row>
    <row r="9" customFormat="false" ht="13.5" hidden="false" customHeight="false" outlineLevel="0" collapsed="false">
      <c r="B9" s="182" t="s">
        <v>76</v>
      </c>
      <c r="C9" s="183"/>
      <c r="D9" s="184"/>
      <c r="E9" s="185" t="s">
        <v>2</v>
      </c>
      <c r="F9" s="186"/>
      <c r="G9" s="187" t="s">
        <v>92</v>
      </c>
      <c r="H9" s="188"/>
      <c r="I9" s="189"/>
      <c r="J9" s="190" t="s">
        <v>3</v>
      </c>
      <c r="K9" s="190"/>
      <c r="L9" s="190"/>
      <c r="M9" s="191"/>
      <c r="N9" s="181"/>
    </row>
    <row r="10" customFormat="false" ht="13.5" hidden="false" customHeight="false" outlineLevel="0" collapsed="false">
      <c r="B10" s="192" t="s">
        <v>5</v>
      </c>
      <c r="D10" s="193" t="s">
        <v>6</v>
      </c>
      <c r="E10" s="192" t="n">
        <v>0</v>
      </c>
      <c r="F10" s="194" t="s">
        <v>93</v>
      </c>
      <c r="G10" s="181" t="s">
        <v>154</v>
      </c>
      <c r="H10" s="195" t="n">
        <v>1.02</v>
      </c>
      <c r="I10" s="181" t="s">
        <v>35</v>
      </c>
      <c r="J10" s="171" t="s">
        <v>155</v>
      </c>
      <c r="M10" s="181"/>
      <c r="N10" s="181"/>
    </row>
    <row r="11" customFormat="false" ht="13.5" hidden="false" customHeight="false" outlineLevel="0" collapsed="false">
      <c r="B11" s="192" t="s">
        <v>9</v>
      </c>
      <c r="D11" s="196" t="s">
        <v>156</v>
      </c>
      <c r="E11" s="197" t="n">
        <v>1</v>
      </c>
      <c r="F11" s="194" t="s">
        <v>93</v>
      </c>
      <c r="G11" s="192"/>
      <c r="H11" s="181"/>
      <c r="I11" s="192"/>
      <c r="J11" s="171" t="s">
        <v>157</v>
      </c>
      <c r="N11" s="181"/>
    </row>
    <row r="12" customFormat="false" ht="13.5" hidden="false" customHeight="false" outlineLevel="0" collapsed="false">
      <c r="B12" s="192" t="s">
        <v>158</v>
      </c>
      <c r="D12" s="196" t="s">
        <v>159</v>
      </c>
      <c r="E12" s="198" t="n">
        <v>5</v>
      </c>
      <c r="F12" s="194" t="s">
        <v>160</v>
      </c>
      <c r="G12" s="192"/>
      <c r="H12" s="192"/>
      <c r="I12" s="192"/>
      <c r="M12" s="181"/>
      <c r="N12" s="181"/>
    </row>
    <row r="13" customFormat="false" ht="13.5" hidden="false" customHeight="false" outlineLevel="0" collapsed="false">
      <c r="C13" s="199"/>
      <c r="D13" s="194"/>
      <c r="E13" s="192"/>
      <c r="F13" s="194"/>
      <c r="G13" s="192"/>
      <c r="H13" s="181"/>
      <c r="I13" s="181"/>
      <c r="J13" s="200" t="s">
        <v>107</v>
      </c>
      <c r="M13" s="181"/>
      <c r="N13" s="181"/>
    </row>
    <row r="14" customFormat="false" ht="13.5" hidden="false" customHeight="false" outlineLevel="0" collapsed="false">
      <c r="B14" s="201" t="s">
        <v>31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181"/>
    </row>
    <row r="15" customFormat="false" ht="13.5" hidden="false" customHeight="false" outlineLevel="0" collapsed="false">
      <c r="B15" s="202" t="s">
        <v>33</v>
      </c>
      <c r="C15" s="203" t="s">
        <v>159</v>
      </c>
      <c r="D15" s="204" t="s">
        <v>35</v>
      </c>
      <c r="E15" s="205"/>
    </row>
    <row r="16" customFormat="false" ht="12.75" hidden="false" customHeight="false" outlineLevel="0" collapsed="false">
      <c r="B16" s="171" t="n">
        <v>0</v>
      </c>
      <c r="C16" s="206" t="n">
        <f aca="false">+E12</f>
        <v>5</v>
      </c>
      <c r="D16" s="207" t="n">
        <f aca="false">+H10</f>
        <v>1.02</v>
      </c>
      <c r="E16" s="171" t="n">
        <v>1900</v>
      </c>
      <c r="N16" s="192"/>
    </row>
    <row r="17" customFormat="false" ht="12.75" hidden="false" customHeight="false" outlineLevel="0" collapsed="false">
      <c r="B17" s="171" t="n">
        <f aca="false">1+B16</f>
        <v>1</v>
      </c>
      <c r="C17" s="206" t="n">
        <f aca="false">+C16*D16</f>
        <v>5.1</v>
      </c>
      <c r="D17" s="207" t="n">
        <f aca="false">+D16</f>
        <v>1.02</v>
      </c>
      <c r="E17" s="171" t="n">
        <f aca="false">+E16+1</f>
        <v>1901</v>
      </c>
      <c r="I17" s="208"/>
      <c r="J17" s="199"/>
      <c r="K17" s="209"/>
      <c r="M17" s="206"/>
      <c r="N17" s="207"/>
    </row>
    <row r="18" customFormat="false" ht="12.75" hidden="false" customHeight="false" outlineLevel="0" collapsed="false">
      <c r="B18" s="171" t="n">
        <f aca="false">1+B17</f>
        <v>2</v>
      </c>
      <c r="C18" s="206" t="n">
        <f aca="false">+C17*D17</f>
        <v>5.202</v>
      </c>
      <c r="D18" s="207" t="n">
        <f aca="false">+D17</f>
        <v>1.02</v>
      </c>
      <c r="E18" s="171" t="n">
        <f aca="false">+E17+1</f>
        <v>1902</v>
      </c>
      <c r="I18" s="181"/>
      <c r="J18" s="181"/>
      <c r="K18" s="181"/>
      <c r="L18" s="181"/>
      <c r="M18" s="210"/>
      <c r="N18" s="207"/>
    </row>
    <row r="19" customFormat="false" ht="12.75" hidden="false" customHeight="false" outlineLevel="0" collapsed="false">
      <c r="B19" s="171" t="n">
        <f aca="false">1+B18</f>
        <v>3</v>
      </c>
      <c r="C19" s="211" t="n">
        <f aca="false">+C18*D18</f>
        <v>5.30604</v>
      </c>
      <c r="D19" s="212" t="n">
        <f aca="false">+D18</f>
        <v>1.02</v>
      </c>
      <c r="E19" s="171" t="n">
        <f aca="false">+E18+1</f>
        <v>1903</v>
      </c>
      <c r="J19" s="199"/>
      <c r="K19" s="213"/>
      <c r="M19" s="206"/>
      <c r="N19" s="207"/>
    </row>
    <row r="20" customFormat="false" ht="12.75" hidden="false" customHeight="false" outlineLevel="0" collapsed="false">
      <c r="B20" s="171" t="n">
        <f aca="false">1+B19</f>
        <v>4</v>
      </c>
      <c r="C20" s="211"/>
      <c r="D20" s="212"/>
      <c r="E20" s="171" t="n">
        <f aca="false">+E19+1</f>
        <v>1904</v>
      </c>
      <c r="M20" s="206"/>
      <c r="N20" s="207"/>
    </row>
    <row r="21" customFormat="false" ht="12.75" hidden="false" customHeight="false" outlineLevel="0" collapsed="false">
      <c r="B21" s="171" t="n">
        <f aca="false">1+B20</f>
        <v>5</v>
      </c>
      <c r="C21" s="211"/>
      <c r="D21" s="212"/>
      <c r="E21" s="171" t="n">
        <f aca="false">+E20+1</f>
        <v>1905</v>
      </c>
      <c r="M21" s="206"/>
      <c r="N21" s="207"/>
    </row>
    <row r="22" customFormat="false" ht="12.75" hidden="false" customHeight="false" outlineLevel="0" collapsed="false">
      <c r="B22" s="171" t="n">
        <f aca="false">1+B21</f>
        <v>6</v>
      </c>
      <c r="C22" s="211"/>
      <c r="D22" s="212"/>
      <c r="E22" s="171" t="n">
        <f aca="false">+E21+1</f>
        <v>1906</v>
      </c>
      <c r="M22" s="206"/>
      <c r="N22" s="207"/>
    </row>
    <row r="23" customFormat="false" ht="12.75" hidden="false" customHeight="false" outlineLevel="0" collapsed="false">
      <c r="B23" s="171" t="n">
        <f aca="false">1+B22</f>
        <v>7</v>
      </c>
      <c r="C23" s="211"/>
      <c r="D23" s="212"/>
      <c r="E23" s="171" t="n">
        <f aca="false">+E22+1</f>
        <v>1907</v>
      </c>
      <c r="M23" s="206"/>
      <c r="N23" s="207"/>
    </row>
    <row r="24" customFormat="false" ht="12.75" hidden="false" customHeight="false" outlineLevel="0" collapsed="false">
      <c r="B24" s="171" t="n">
        <f aca="false">1+B23</f>
        <v>8</v>
      </c>
      <c r="C24" s="211"/>
      <c r="D24" s="212"/>
      <c r="E24" s="171" t="n">
        <f aca="false">+E23+1</f>
        <v>1908</v>
      </c>
      <c r="M24" s="206"/>
      <c r="N24" s="207"/>
    </row>
    <row r="25" customFormat="false" ht="12.75" hidden="false" customHeight="false" outlineLevel="0" collapsed="false">
      <c r="B25" s="171" t="n">
        <f aca="false">1+B24</f>
        <v>9</v>
      </c>
      <c r="C25" s="211"/>
      <c r="D25" s="212"/>
      <c r="E25" s="171" t="n">
        <f aca="false">+E24+1</f>
        <v>1909</v>
      </c>
      <c r="M25" s="206"/>
      <c r="N25" s="207"/>
    </row>
    <row r="26" customFormat="false" ht="12.75" hidden="false" customHeight="false" outlineLevel="0" collapsed="false">
      <c r="B26" s="171" t="n">
        <f aca="false">1+B25</f>
        <v>10</v>
      </c>
      <c r="C26" s="211"/>
      <c r="D26" s="212"/>
      <c r="E26" s="171" t="n">
        <f aca="false">+E25+1</f>
        <v>1910</v>
      </c>
      <c r="M26" s="206"/>
      <c r="N26" s="207"/>
    </row>
    <row r="27" customFormat="false" ht="12.75" hidden="false" customHeight="false" outlineLevel="0" collapsed="false">
      <c r="B27" s="171" t="n">
        <f aca="false">1+B26</f>
        <v>11</v>
      </c>
      <c r="C27" s="211"/>
      <c r="D27" s="212"/>
      <c r="E27" s="171" t="n">
        <f aca="false">+E26+1</f>
        <v>1911</v>
      </c>
      <c r="M27" s="206"/>
      <c r="N27" s="207"/>
    </row>
    <row r="28" customFormat="false" ht="12.75" hidden="false" customHeight="false" outlineLevel="0" collapsed="false">
      <c r="B28" s="171" t="n">
        <f aca="false">1+B27</f>
        <v>12</v>
      </c>
      <c r="C28" s="211"/>
      <c r="D28" s="212"/>
      <c r="E28" s="171" t="n">
        <f aca="false">+E27+1</f>
        <v>1912</v>
      </c>
      <c r="M28" s="206"/>
      <c r="N28" s="207"/>
    </row>
    <row r="29" customFormat="false" ht="12.75" hidden="false" customHeight="false" outlineLevel="0" collapsed="false">
      <c r="B29" s="171" t="n">
        <f aca="false">1+B28</f>
        <v>13</v>
      </c>
      <c r="C29" s="211"/>
      <c r="D29" s="212"/>
      <c r="E29" s="171" t="n">
        <f aca="false">+E28+1</f>
        <v>1913</v>
      </c>
      <c r="M29" s="206"/>
      <c r="N29" s="207"/>
    </row>
    <row r="30" customFormat="false" ht="12.75" hidden="false" customHeight="false" outlineLevel="0" collapsed="false">
      <c r="B30" s="171" t="n">
        <f aca="false">1+B29</f>
        <v>14</v>
      </c>
      <c r="C30" s="211"/>
      <c r="D30" s="212"/>
      <c r="E30" s="171" t="n">
        <f aca="false">+E29+1</f>
        <v>1914</v>
      </c>
      <c r="M30" s="206"/>
      <c r="N30" s="207"/>
    </row>
    <row r="31" customFormat="false" ht="12.75" hidden="false" customHeight="false" outlineLevel="0" collapsed="false">
      <c r="B31" s="171" t="n">
        <f aca="false">1+B30</f>
        <v>15</v>
      </c>
      <c r="C31" s="211"/>
      <c r="D31" s="212"/>
      <c r="E31" s="171" t="n">
        <f aca="false">+E30+1</f>
        <v>1915</v>
      </c>
      <c r="M31" s="206"/>
      <c r="N31" s="207"/>
    </row>
    <row r="32" customFormat="false" ht="12.75" hidden="false" customHeight="false" outlineLevel="0" collapsed="false">
      <c r="B32" s="171" t="n">
        <f aca="false">1+B31</f>
        <v>16</v>
      </c>
      <c r="C32" s="211"/>
      <c r="D32" s="212"/>
      <c r="E32" s="171" t="n">
        <f aca="false">+E31+1</f>
        <v>1916</v>
      </c>
      <c r="M32" s="206"/>
      <c r="N32" s="207"/>
    </row>
    <row r="33" customFormat="false" ht="12.75" hidden="false" customHeight="false" outlineLevel="0" collapsed="false">
      <c r="B33" s="171" t="n">
        <f aca="false">1+B32</f>
        <v>17</v>
      </c>
      <c r="C33" s="211"/>
      <c r="D33" s="212"/>
      <c r="E33" s="171" t="n">
        <f aca="false">+E32+1</f>
        <v>1917</v>
      </c>
      <c r="M33" s="206"/>
      <c r="N33" s="207"/>
    </row>
    <row r="34" customFormat="false" ht="12.75" hidden="false" customHeight="false" outlineLevel="0" collapsed="false">
      <c r="B34" s="171" t="n">
        <f aca="false">1+B33</f>
        <v>18</v>
      </c>
      <c r="C34" s="211"/>
      <c r="D34" s="212"/>
      <c r="E34" s="171" t="n">
        <f aca="false">+E33+1</f>
        <v>1918</v>
      </c>
      <c r="M34" s="206"/>
      <c r="N34" s="207"/>
    </row>
    <row r="35" customFormat="false" ht="12.75" hidden="false" customHeight="false" outlineLevel="0" collapsed="false">
      <c r="B35" s="171" t="n">
        <f aca="false">1+B34</f>
        <v>19</v>
      </c>
      <c r="C35" s="211"/>
      <c r="D35" s="212"/>
      <c r="E35" s="171" t="n">
        <f aca="false">+E34+1</f>
        <v>1919</v>
      </c>
      <c r="M35" s="206"/>
      <c r="N35" s="207"/>
    </row>
    <row r="36" customFormat="false" ht="12.75" hidden="false" customHeight="false" outlineLevel="0" collapsed="false">
      <c r="B36" s="171" t="n">
        <f aca="false">1+B35</f>
        <v>20</v>
      </c>
      <c r="C36" s="211"/>
      <c r="D36" s="212"/>
      <c r="E36" s="171" t="n">
        <f aca="false">+E35+1</f>
        <v>1920</v>
      </c>
      <c r="M36" s="206"/>
      <c r="N36" s="207"/>
    </row>
    <row r="37" customFormat="false" ht="12.75" hidden="false" customHeight="false" outlineLevel="0" collapsed="false">
      <c r="B37" s="171" t="n">
        <f aca="false">1+B36</f>
        <v>21</v>
      </c>
      <c r="C37" s="211"/>
      <c r="D37" s="212"/>
      <c r="E37" s="171" t="n">
        <f aca="false">+E36+1</f>
        <v>1921</v>
      </c>
      <c r="M37" s="206"/>
      <c r="N37" s="207"/>
    </row>
    <row r="38" customFormat="false" ht="12.75" hidden="false" customHeight="false" outlineLevel="0" collapsed="false">
      <c r="B38" s="171" t="n">
        <f aca="false">1+B37</f>
        <v>22</v>
      </c>
      <c r="C38" s="211"/>
      <c r="D38" s="212"/>
      <c r="E38" s="171" t="n">
        <f aca="false">+E37+1</f>
        <v>1922</v>
      </c>
      <c r="M38" s="206"/>
      <c r="N38" s="207"/>
    </row>
    <row r="39" customFormat="false" ht="12.75" hidden="false" customHeight="false" outlineLevel="0" collapsed="false">
      <c r="B39" s="171" t="n">
        <f aca="false">1+B38</f>
        <v>23</v>
      </c>
      <c r="C39" s="211"/>
      <c r="D39" s="212"/>
      <c r="E39" s="171" t="n">
        <f aca="false">+E38+1</f>
        <v>1923</v>
      </c>
      <c r="M39" s="206"/>
      <c r="N39" s="207"/>
    </row>
    <row r="40" customFormat="false" ht="12.75" hidden="false" customHeight="false" outlineLevel="0" collapsed="false">
      <c r="B40" s="171" t="n">
        <f aca="false">1+B39</f>
        <v>24</v>
      </c>
      <c r="C40" s="211"/>
      <c r="D40" s="212"/>
      <c r="E40" s="171" t="n">
        <f aca="false">+E39+1</f>
        <v>1924</v>
      </c>
      <c r="M40" s="206"/>
      <c r="N40" s="207"/>
    </row>
    <row r="41" customFormat="false" ht="12.75" hidden="false" customHeight="false" outlineLevel="0" collapsed="false">
      <c r="B41" s="171" t="n">
        <f aca="false">1+B40</f>
        <v>25</v>
      </c>
      <c r="C41" s="211"/>
      <c r="D41" s="212"/>
      <c r="E41" s="171" t="n">
        <f aca="false">+E40+1</f>
        <v>1925</v>
      </c>
      <c r="M41" s="206"/>
      <c r="N41" s="207"/>
    </row>
    <row r="42" customFormat="false" ht="12.75" hidden="false" customHeight="false" outlineLevel="0" collapsed="false">
      <c r="B42" s="171" t="n">
        <f aca="false">1+B41</f>
        <v>26</v>
      </c>
      <c r="C42" s="211"/>
      <c r="D42" s="212"/>
      <c r="E42" s="171" t="n">
        <f aca="false">+E41+1</f>
        <v>1926</v>
      </c>
      <c r="M42" s="206"/>
      <c r="N42" s="207"/>
    </row>
    <row r="43" customFormat="false" ht="12.75" hidden="false" customHeight="false" outlineLevel="0" collapsed="false">
      <c r="B43" s="171" t="n">
        <f aca="false">1+B42</f>
        <v>27</v>
      </c>
      <c r="C43" s="211"/>
      <c r="D43" s="212"/>
      <c r="E43" s="171" t="n">
        <f aca="false">+E42+1</f>
        <v>1927</v>
      </c>
      <c r="M43" s="206"/>
      <c r="N43" s="207"/>
    </row>
    <row r="44" customFormat="false" ht="12.75" hidden="false" customHeight="false" outlineLevel="0" collapsed="false">
      <c r="B44" s="171" t="n">
        <f aca="false">1+B43</f>
        <v>28</v>
      </c>
      <c r="C44" s="211"/>
      <c r="D44" s="212"/>
      <c r="E44" s="171" t="n">
        <f aca="false">+E43+1</f>
        <v>1928</v>
      </c>
      <c r="M44" s="206"/>
      <c r="N44" s="207"/>
    </row>
    <row r="45" customFormat="false" ht="12.75" hidden="false" customHeight="false" outlineLevel="0" collapsed="false">
      <c r="B45" s="171" t="n">
        <f aca="false">1+B44</f>
        <v>29</v>
      </c>
      <c r="C45" s="211"/>
      <c r="D45" s="212"/>
      <c r="E45" s="171" t="n">
        <f aca="false">+E44+1</f>
        <v>1929</v>
      </c>
      <c r="M45" s="206"/>
      <c r="N45" s="207"/>
    </row>
    <row r="46" customFormat="false" ht="12.75" hidden="false" customHeight="false" outlineLevel="0" collapsed="false">
      <c r="B46" s="171" t="n">
        <f aca="false">1+B45</f>
        <v>30</v>
      </c>
      <c r="C46" s="211"/>
      <c r="D46" s="212"/>
      <c r="E46" s="171" t="n">
        <f aca="false">+E45+1</f>
        <v>1930</v>
      </c>
      <c r="M46" s="206"/>
      <c r="N46" s="207"/>
    </row>
    <row r="47" customFormat="false" ht="12.75" hidden="false" customHeight="false" outlineLevel="0" collapsed="false">
      <c r="B47" s="171" t="n">
        <f aca="false">1+B46</f>
        <v>31</v>
      </c>
      <c r="C47" s="211"/>
      <c r="D47" s="212"/>
      <c r="E47" s="171" t="n">
        <f aca="false">+E46+1</f>
        <v>1931</v>
      </c>
      <c r="M47" s="206"/>
      <c r="N47" s="207"/>
    </row>
    <row r="48" customFormat="false" ht="12.75" hidden="false" customHeight="false" outlineLevel="0" collapsed="false">
      <c r="B48" s="171" t="n">
        <f aca="false">1+B47</f>
        <v>32</v>
      </c>
      <c r="C48" s="211"/>
      <c r="D48" s="212"/>
      <c r="E48" s="171" t="n">
        <f aca="false">+E47+1</f>
        <v>1932</v>
      </c>
      <c r="M48" s="206"/>
      <c r="N48" s="207"/>
    </row>
    <row r="49" customFormat="false" ht="12.75" hidden="false" customHeight="false" outlineLevel="0" collapsed="false">
      <c r="B49" s="171" t="n">
        <f aca="false">1+B48</f>
        <v>33</v>
      </c>
      <c r="C49" s="211"/>
      <c r="D49" s="212"/>
      <c r="E49" s="171" t="n">
        <f aca="false">+E48+1</f>
        <v>1933</v>
      </c>
      <c r="M49" s="206"/>
      <c r="N49" s="207"/>
    </row>
    <row r="50" customFormat="false" ht="12.75" hidden="false" customHeight="false" outlineLevel="0" collapsed="false">
      <c r="B50" s="171" t="n">
        <f aca="false">1+B49</f>
        <v>34</v>
      </c>
      <c r="C50" s="211"/>
      <c r="D50" s="212"/>
      <c r="E50" s="171" t="n">
        <f aca="false">+E49+1</f>
        <v>1934</v>
      </c>
      <c r="M50" s="206"/>
      <c r="N50" s="207"/>
    </row>
    <row r="51" customFormat="false" ht="12.75" hidden="false" customHeight="false" outlineLevel="0" collapsed="false">
      <c r="B51" s="171" t="n">
        <f aca="false">1+B50</f>
        <v>35</v>
      </c>
      <c r="C51" s="211"/>
      <c r="D51" s="212"/>
      <c r="E51" s="171" t="n">
        <f aca="false">+E50+1</f>
        <v>1935</v>
      </c>
      <c r="M51" s="206"/>
      <c r="N51" s="207"/>
    </row>
    <row r="52" customFormat="false" ht="12.75" hidden="false" customHeight="false" outlineLevel="0" collapsed="false">
      <c r="B52" s="171" t="n">
        <f aca="false">1+B51</f>
        <v>36</v>
      </c>
      <c r="C52" s="211"/>
      <c r="D52" s="212"/>
      <c r="E52" s="171" t="n">
        <f aca="false">+E51+1</f>
        <v>1936</v>
      </c>
      <c r="M52" s="206"/>
      <c r="N52" s="207"/>
    </row>
    <row r="53" customFormat="false" ht="12.75" hidden="false" customHeight="false" outlineLevel="0" collapsed="false">
      <c r="B53" s="171" t="n">
        <f aca="false">1+B52</f>
        <v>37</v>
      </c>
      <c r="C53" s="211"/>
      <c r="D53" s="212"/>
      <c r="E53" s="171" t="n">
        <f aca="false">+E52+1</f>
        <v>1937</v>
      </c>
      <c r="M53" s="206"/>
      <c r="N53" s="207"/>
    </row>
    <row r="54" customFormat="false" ht="12.75" hidden="false" customHeight="false" outlineLevel="0" collapsed="false">
      <c r="B54" s="171" t="n">
        <f aca="false">1+B53</f>
        <v>38</v>
      </c>
      <c r="C54" s="211"/>
      <c r="D54" s="212"/>
      <c r="E54" s="171" t="n">
        <f aca="false">+E53+1</f>
        <v>1938</v>
      </c>
      <c r="M54" s="206"/>
      <c r="N54" s="207"/>
    </row>
    <row r="55" customFormat="false" ht="12.75" hidden="false" customHeight="false" outlineLevel="0" collapsed="false">
      <c r="B55" s="171" t="n">
        <f aca="false">1+B54</f>
        <v>39</v>
      </c>
      <c r="C55" s="211"/>
      <c r="D55" s="212"/>
      <c r="E55" s="171" t="n">
        <f aca="false">+E54+1</f>
        <v>1939</v>
      </c>
      <c r="M55" s="206"/>
      <c r="N55" s="207"/>
    </row>
    <row r="56" customFormat="false" ht="12.75" hidden="false" customHeight="false" outlineLevel="0" collapsed="false">
      <c r="B56" s="171" t="n">
        <f aca="false">1+B55</f>
        <v>40</v>
      </c>
      <c r="C56" s="211"/>
      <c r="D56" s="212"/>
      <c r="E56" s="171" t="n">
        <f aca="false">+E55+1</f>
        <v>1940</v>
      </c>
      <c r="M56" s="206"/>
      <c r="N56" s="207"/>
    </row>
    <row r="57" customFormat="false" ht="12.75" hidden="false" customHeight="false" outlineLevel="0" collapsed="false">
      <c r="B57" s="171" t="n">
        <f aca="false">1+B56</f>
        <v>41</v>
      </c>
      <c r="C57" s="211"/>
      <c r="D57" s="212"/>
      <c r="E57" s="171" t="n">
        <f aca="false">+E56+1</f>
        <v>1941</v>
      </c>
      <c r="M57" s="206"/>
      <c r="N57" s="207"/>
    </row>
    <row r="58" customFormat="false" ht="12.75" hidden="false" customHeight="false" outlineLevel="0" collapsed="false">
      <c r="B58" s="171" t="n">
        <f aca="false">1+B57</f>
        <v>42</v>
      </c>
      <c r="C58" s="211"/>
      <c r="D58" s="212"/>
      <c r="E58" s="171" t="n">
        <f aca="false">+E57+1</f>
        <v>1942</v>
      </c>
      <c r="M58" s="206"/>
      <c r="N58" s="207"/>
    </row>
    <row r="59" customFormat="false" ht="12.75" hidden="false" customHeight="false" outlineLevel="0" collapsed="false">
      <c r="B59" s="171" t="n">
        <f aca="false">1+B58</f>
        <v>43</v>
      </c>
      <c r="C59" s="211"/>
      <c r="D59" s="212"/>
      <c r="E59" s="171" t="n">
        <f aca="false">+E58+1</f>
        <v>1943</v>
      </c>
      <c r="M59" s="206"/>
      <c r="N59" s="207"/>
    </row>
    <row r="60" customFormat="false" ht="12.75" hidden="false" customHeight="false" outlineLevel="0" collapsed="false">
      <c r="B60" s="171" t="n">
        <f aca="false">1+B59</f>
        <v>44</v>
      </c>
      <c r="C60" s="211"/>
      <c r="D60" s="212"/>
      <c r="E60" s="171" t="n">
        <f aca="false">+E59+1</f>
        <v>1944</v>
      </c>
      <c r="M60" s="206"/>
      <c r="N60" s="207"/>
    </row>
    <row r="61" customFormat="false" ht="12.75" hidden="false" customHeight="false" outlineLevel="0" collapsed="false">
      <c r="B61" s="171" t="n">
        <f aca="false">1+B60</f>
        <v>45</v>
      </c>
      <c r="C61" s="211"/>
      <c r="D61" s="212"/>
      <c r="E61" s="171" t="n">
        <f aca="false">+E60+1</f>
        <v>1945</v>
      </c>
      <c r="M61" s="206"/>
      <c r="N61" s="207"/>
    </row>
    <row r="62" customFormat="false" ht="12.75" hidden="false" customHeight="false" outlineLevel="0" collapsed="false">
      <c r="B62" s="171" t="n">
        <f aca="false">1+B61</f>
        <v>46</v>
      </c>
      <c r="C62" s="211"/>
      <c r="D62" s="212"/>
      <c r="E62" s="171" t="n">
        <f aca="false">+E61+1</f>
        <v>1946</v>
      </c>
      <c r="M62" s="206"/>
      <c r="N62" s="207"/>
    </row>
    <row r="63" customFormat="false" ht="12.75" hidden="false" customHeight="false" outlineLevel="0" collapsed="false">
      <c r="B63" s="171" t="n">
        <f aca="false">1+B62</f>
        <v>47</v>
      </c>
      <c r="C63" s="211"/>
      <c r="D63" s="212"/>
      <c r="E63" s="171" t="n">
        <f aca="false">+E62+1</f>
        <v>1947</v>
      </c>
      <c r="M63" s="206"/>
      <c r="N63" s="207"/>
    </row>
    <row r="64" customFormat="false" ht="12.75" hidden="false" customHeight="false" outlineLevel="0" collapsed="false">
      <c r="B64" s="171" t="n">
        <f aca="false">1+B63</f>
        <v>48</v>
      </c>
      <c r="C64" s="211"/>
      <c r="D64" s="212"/>
      <c r="E64" s="171" t="n">
        <f aca="false">+E63+1</f>
        <v>1948</v>
      </c>
      <c r="M64" s="206"/>
      <c r="N64" s="207"/>
    </row>
    <row r="65" customFormat="false" ht="12.75" hidden="false" customHeight="false" outlineLevel="0" collapsed="false">
      <c r="B65" s="171" t="n">
        <f aca="false">1+B64</f>
        <v>49</v>
      </c>
      <c r="C65" s="211"/>
      <c r="D65" s="212"/>
      <c r="E65" s="171" t="n">
        <f aca="false">+E64+1</f>
        <v>1949</v>
      </c>
      <c r="M65" s="206"/>
      <c r="N65" s="207"/>
    </row>
    <row r="66" customFormat="false" ht="12.75" hidden="false" customHeight="false" outlineLevel="0" collapsed="false">
      <c r="B66" s="171" t="n">
        <f aca="false">1+B65</f>
        <v>50</v>
      </c>
      <c r="C66" s="211"/>
      <c r="D66" s="212"/>
      <c r="E66" s="171" t="n">
        <f aca="false">+E65+1</f>
        <v>1950</v>
      </c>
      <c r="M66" s="206"/>
      <c r="N66" s="207"/>
    </row>
    <row r="67" customFormat="false" ht="12.75" hidden="false" customHeight="false" outlineLevel="0" collapsed="false">
      <c r="B67" s="171" t="n">
        <f aca="false">1+B66</f>
        <v>51</v>
      </c>
      <c r="C67" s="211"/>
      <c r="D67" s="212"/>
      <c r="E67" s="171" t="n">
        <f aca="false">+E66+1</f>
        <v>1951</v>
      </c>
      <c r="M67" s="206"/>
      <c r="N67" s="207"/>
    </row>
    <row r="68" customFormat="false" ht="12.75" hidden="false" customHeight="false" outlineLevel="0" collapsed="false">
      <c r="B68" s="171" t="n">
        <f aca="false">1+B67</f>
        <v>52</v>
      </c>
      <c r="C68" s="211"/>
      <c r="D68" s="212"/>
      <c r="E68" s="171" t="n">
        <f aca="false">+E67+1</f>
        <v>1952</v>
      </c>
      <c r="M68" s="206"/>
      <c r="N68" s="207"/>
    </row>
    <row r="69" customFormat="false" ht="12.75" hidden="false" customHeight="false" outlineLevel="0" collapsed="false">
      <c r="B69" s="171" t="n">
        <f aca="false">1+B68</f>
        <v>53</v>
      </c>
      <c r="C69" s="211"/>
      <c r="D69" s="212"/>
      <c r="E69" s="171" t="n">
        <f aca="false">+E68+1</f>
        <v>1953</v>
      </c>
      <c r="M69" s="206"/>
      <c r="N69" s="207"/>
    </row>
    <row r="70" customFormat="false" ht="12.75" hidden="false" customHeight="false" outlineLevel="0" collapsed="false">
      <c r="B70" s="171" t="n">
        <f aca="false">1+B69</f>
        <v>54</v>
      </c>
      <c r="C70" s="211"/>
      <c r="D70" s="212"/>
      <c r="E70" s="171" t="n">
        <f aca="false">+E69+1</f>
        <v>1954</v>
      </c>
      <c r="M70" s="206"/>
      <c r="N70" s="207"/>
    </row>
    <row r="71" customFormat="false" ht="12.75" hidden="false" customHeight="false" outlineLevel="0" collapsed="false">
      <c r="B71" s="171" t="n">
        <f aca="false">1+B70</f>
        <v>55</v>
      </c>
      <c r="C71" s="211"/>
      <c r="D71" s="212"/>
      <c r="E71" s="171" t="n">
        <f aca="false">+E70+1</f>
        <v>1955</v>
      </c>
      <c r="M71" s="206"/>
      <c r="N71" s="207"/>
    </row>
    <row r="72" customFormat="false" ht="12.75" hidden="false" customHeight="false" outlineLevel="0" collapsed="false">
      <c r="B72" s="171" t="n">
        <f aca="false">1+B71</f>
        <v>56</v>
      </c>
      <c r="C72" s="211"/>
      <c r="D72" s="212"/>
      <c r="E72" s="171" t="n">
        <f aca="false">+E71+1</f>
        <v>1956</v>
      </c>
      <c r="M72" s="206"/>
      <c r="N72" s="207"/>
    </row>
    <row r="73" customFormat="false" ht="12.75" hidden="false" customHeight="false" outlineLevel="0" collapsed="false">
      <c r="B73" s="171" t="n">
        <f aca="false">1+B72</f>
        <v>57</v>
      </c>
      <c r="C73" s="211"/>
      <c r="D73" s="212"/>
      <c r="E73" s="171" t="n">
        <f aca="false">+E72+1</f>
        <v>1957</v>
      </c>
      <c r="M73" s="206"/>
      <c r="N73" s="207"/>
    </row>
    <row r="74" customFormat="false" ht="12.75" hidden="false" customHeight="false" outlineLevel="0" collapsed="false">
      <c r="B74" s="171" t="n">
        <f aca="false">1+B73</f>
        <v>58</v>
      </c>
      <c r="C74" s="211"/>
      <c r="D74" s="212"/>
      <c r="E74" s="171" t="n">
        <f aca="false">+E73+1</f>
        <v>1958</v>
      </c>
      <c r="M74" s="206"/>
      <c r="N74" s="207"/>
    </row>
    <row r="75" customFormat="false" ht="12.75" hidden="false" customHeight="false" outlineLevel="0" collapsed="false">
      <c r="B75" s="171" t="n">
        <f aca="false">1+B74</f>
        <v>59</v>
      </c>
      <c r="C75" s="211"/>
      <c r="D75" s="212"/>
      <c r="E75" s="171" t="n">
        <f aca="false">+E74+1</f>
        <v>1959</v>
      </c>
      <c r="M75" s="206"/>
      <c r="N75" s="207"/>
    </row>
    <row r="76" customFormat="false" ht="12.75" hidden="false" customHeight="false" outlineLevel="0" collapsed="false">
      <c r="B76" s="171" t="n">
        <f aca="false">1+B75</f>
        <v>60</v>
      </c>
      <c r="C76" s="211"/>
      <c r="D76" s="212"/>
      <c r="E76" s="171" t="n">
        <f aca="false">+E75+1</f>
        <v>1960</v>
      </c>
      <c r="M76" s="206"/>
      <c r="N76" s="207"/>
    </row>
    <row r="77" customFormat="false" ht="12.75" hidden="false" customHeight="false" outlineLevel="0" collapsed="false">
      <c r="B77" s="171" t="n">
        <f aca="false">1+B76</f>
        <v>61</v>
      </c>
      <c r="C77" s="211"/>
      <c r="D77" s="212"/>
      <c r="E77" s="171" t="n">
        <f aca="false">+E76+1</f>
        <v>1961</v>
      </c>
      <c r="M77" s="206"/>
      <c r="N77" s="207"/>
    </row>
    <row r="78" customFormat="false" ht="12.75" hidden="false" customHeight="false" outlineLevel="0" collapsed="false">
      <c r="B78" s="171" t="n">
        <f aca="false">1+B77</f>
        <v>62</v>
      </c>
      <c r="C78" s="211"/>
      <c r="D78" s="212"/>
      <c r="E78" s="171" t="n">
        <f aca="false">+E77+1</f>
        <v>1962</v>
      </c>
      <c r="M78" s="206"/>
      <c r="N78" s="207"/>
    </row>
    <row r="79" customFormat="false" ht="12.75" hidden="false" customHeight="false" outlineLevel="0" collapsed="false">
      <c r="B79" s="171" t="n">
        <f aca="false">1+B78</f>
        <v>63</v>
      </c>
      <c r="C79" s="211"/>
      <c r="D79" s="212"/>
      <c r="E79" s="171" t="n">
        <f aca="false">+E78+1</f>
        <v>1963</v>
      </c>
      <c r="M79" s="206"/>
      <c r="N79" s="207"/>
    </row>
    <row r="80" customFormat="false" ht="12.75" hidden="false" customHeight="false" outlineLevel="0" collapsed="false">
      <c r="B80" s="171" t="n">
        <f aca="false">1+B79</f>
        <v>64</v>
      </c>
      <c r="C80" s="211"/>
      <c r="D80" s="212"/>
      <c r="E80" s="171" t="n">
        <f aca="false">+E79+1</f>
        <v>1964</v>
      </c>
      <c r="M80" s="206"/>
      <c r="N80" s="207"/>
    </row>
    <row r="81" customFormat="false" ht="12.75" hidden="false" customHeight="false" outlineLevel="0" collapsed="false">
      <c r="B81" s="171" t="n">
        <f aca="false">1+B80</f>
        <v>65</v>
      </c>
      <c r="C81" s="211"/>
      <c r="D81" s="212"/>
      <c r="E81" s="171" t="n">
        <f aca="false">+E80+1</f>
        <v>1965</v>
      </c>
      <c r="M81" s="206"/>
      <c r="N81" s="207"/>
    </row>
    <row r="82" customFormat="false" ht="12.75" hidden="false" customHeight="false" outlineLevel="0" collapsed="false">
      <c r="B82" s="171" t="n">
        <f aca="false">1+B81</f>
        <v>66</v>
      </c>
      <c r="C82" s="211"/>
      <c r="D82" s="212"/>
      <c r="E82" s="171" t="n">
        <f aca="false">+E81+1</f>
        <v>1966</v>
      </c>
      <c r="M82" s="206"/>
      <c r="N82" s="207"/>
    </row>
    <row r="83" customFormat="false" ht="12.75" hidden="false" customHeight="false" outlineLevel="0" collapsed="false">
      <c r="B83" s="171" t="n">
        <f aca="false">1+B82</f>
        <v>67</v>
      </c>
      <c r="C83" s="211"/>
      <c r="D83" s="212"/>
      <c r="E83" s="171" t="n">
        <f aca="false">+E82+1</f>
        <v>1967</v>
      </c>
      <c r="M83" s="206"/>
      <c r="N83" s="207"/>
    </row>
    <row r="84" customFormat="false" ht="12.75" hidden="false" customHeight="false" outlineLevel="0" collapsed="false">
      <c r="B84" s="171" t="n">
        <f aca="false">1+B83</f>
        <v>68</v>
      </c>
      <c r="C84" s="211"/>
      <c r="D84" s="212"/>
      <c r="E84" s="171" t="n">
        <f aca="false">+E83+1</f>
        <v>1968</v>
      </c>
      <c r="M84" s="206"/>
      <c r="N84" s="207"/>
    </row>
    <row r="85" customFormat="false" ht="12.75" hidden="false" customHeight="false" outlineLevel="0" collapsed="false">
      <c r="B85" s="171" t="n">
        <f aca="false">1+B84</f>
        <v>69</v>
      </c>
      <c r="C85" s="211"/>
      <c r="D85" s="212"/>
      <c r="E85" s="171" t="n">
        <f aca="false">+E84+1</f>
        <v>1969</v>
      </c>
      <c r="M85" s="206"/>
      <c r="N85" s="207"/>
    </row>
    <row r="86" customFormat="false" ht="12.75" hidden="false" customHeight="false" outlineLevel="0" collapsed="false">
      <c r="B86" s="171" t="n">
        <f aca="false">1+B85</f>
        <v>70</v>
      </c>
      <c r="C86" s="211"/>
      <c r="D86" s="212"/>
      <c r="E86" s="171" t="n">
        <f aca="false">+E85+1</f>
        <v>1970</v>
      </c>
      <c r="M86" s="206"/>
      <c r="N86" s="207"/>
    </row>
    <row r="87" customFormat="false" ht="12.75" hidden="false" customHeight="false" outlineLevel="0" collapsed="false">
      <c r="B87" s="171" t="n">
        <f aca="false">1+B86</f>
        <v>71</v>
      </c>
      <c r="C87" s="211"/>
      <c r="D87" s="212"/>
      <c r="E87" s="171" t="n">
        <f aca="false">+E86+1</f>
        <v>1971</v>
      </c>
      <c r="M87" s="206"/>
      <c r="N87" s="207"/>
    </row>
    <row r="88" customFormat="false" ht="12.75" hidden="false" customHeight="false" outlineLevel="0" collapsed="false">
      <c r="B88" s="171" t="n">
        <f aca="false">1+B87</f>
        <v>72</v>
      </c>
      <c r="C88" s="211"/>
      <c r="D88" s="212"/>
      <c r="E88" s="171" t="n">
        <f aca="false">+E87+1</f>
        <v>1972</v>
      </c>
      <c r="M88" s="206"/>
      <c r="N88" s="207"/>
    </row>
    <row r="89" customFormat="false" ht="12.75" hidden="false" customHeight="false" outlineLevel="0" collapsed="false">
      <c r="B89" s="171" t="n">
        <f aca="false">1+B88</f>
        <v>73</v>
      </c>
      <c r="C89" s="211"/>
      <c r="D89" s="212"/>
      <c r="E89" s="171" t="n">
        <f aca="false">+E88+1</f>
        <v>1973</v>
      </c>
      <c r="M89" s="206"/>
      <c r="N89" s="207"/>
    </row>
    <row r="90" customFormat="false" ht="12.75" hidden="false" customHeight="false" outlineLevel="0" collapsed="false">
      <c r="B90" s="171" t="n">
        <f aca="false">1+B89</f>
        <v>74</v>
      </c>
      <c r="C90" s="211"/>
      <c r="D90" s="212"/>
      <c r="E90" s="171" t="n">
        <f aca="false">+E89+1</f>
        <v>1974</v>
      </c>
      <c r="M90" s="206"/>
      <c r="N90" s="207"/>
    </row>
    <row r="91" customFormat="false" ht="12.75" hidden="false" customHeight="false" outlineLevel="0" collapsed="false">
      <c r="B91" s="171" t="n">
        <f aca="false">1+B90</f>
        <v>75</v>
      </c>
      <c r="C91" s="211"/>
      <c r="D91" s="212"/>
      <c r="E91" s="171" t="n">
        <f aca="false">+E90+1</f>
        <v>1975</v>
      </c>
      <c r="M91" s="206"/>
      <c r="N91" s="207"/>
    </row>
    <row r="92" customFormat="false" ht="12.75" hidden="false" customHeight="false" outlineLevel="0" collapsed="false">
      <c r="B92" s="171" t="n">
        <f aca="false">1+B91</f>
        <v>76</v>
      </c>
      <c r="C92" s="211"/>
      <c r="D92" s="212"/>
      <c r="E92" s="171" t="n">
        <f aca="false">+E91+1</f>
        <v>1976</v>
      </c>
      <c r="M92" s="206"/>
      <c r="N92" s="207"/>
    </row>
    <row r="93" customFormat="false" ht="12.75" hidden="false" customHeight="false" outlineLevel="0" collapsed="false">
      <c r="B93" s="171" t="n">
        <f aca="false">1+B92</f>
        <v>77</v>
      </c>
      <c r="C93" s="211"/>
      <c r="D93" s="212"/>
      <c r="E93" s="171" t="n">
        <f aca="false">+E92+1</f>
        <v>1977</v>
      </c>
      <c r="M93" s="206"/>
      <c r="N93" s="207"/>
    </row>
    <row r="94" customFormat="false" ht="12.75" hidden="false" customHeight="false" outlineLevel="0" collapsed="false">
      <c r="B94" s="171" t="n">
        <f aca="false">1+B93</f>
        <v>78</v>
      </c>
      <c r="C94" s="211"/>
      <c r="D94" s="212"/>
      <c r="E94" s="171" t="n">
        <f aca="false">+E93+1</f>
        <v>1978</v>
      </c>
      <c r="M94" s="206"/>
      <c r="N94" s="207"/>
    </row>
    <row r="95" customFormat="false" ht="12.75" hidden="false" customHeight="false" outlineLevel="0" collapsed="false">
      <c r="B95" s="171" t="n">
        <f aca="false">1+B94</f>
        <v>79</v>
      </c>
      <c r="C95" s="211"/>
      <c r="D95" s="212"/>
      <c r="E95" s="171" t="n">
        <f aca="false">+E94+1</f>
        <v>1979</v>
      </c>
      <c r="M95" s="206"/>
      <c r="N95" s="207"/>
    </row>
    <row r="96" customFormat="false" ht="12.75" hidden="false" customHeight="false" outlineLevel="0" collapsed="false">
      <c r="B96" s="171" t="n">
        <f aca="false">1+B95</f>
        <v>80</v>
      </c>
      <c r="C96" s="211"/>
      <c r="D96" s="212"/>
      <c r="E96" s="171" t="n">
        <f aca="false">+E95+1</f>
        <v>1980</v>
      </c>
      <c r="M96" s="206"/>
      <c r="N96" s="207"/>
    </row>
    <row r="97" customFormat="false" ht="12.75" hidden="false" customHeight="false" outlineLevel="0" collapsed="false">
      <c r="B97" s="171" t="n">
        <f aca="false">1+B96</f>
        <v>81</v>
      </c>
      <c r="C97" s="211"/>
      <c r="D97" s="212"/>
      <c r="E97" s="171" t="n">
        <f aca="false">+E96+1</f>
        <v>1981</v>
      </c>
      <c r="M97" s="206"/>
      <c r="N97" s="207"/>
    </row>
    <row r="98" customFormat="false" ht="12.75" hidden="false" customHeight="false" outlineLevel="0" collapsed="false">
      <c r="B98" s="171" t="n">
        <f aca="false">1+B97</f>
        <v>82</v>
      </c>
      <c r="C98" s="211"/>
      <c r="D98" s="212"/>
      <c r="E98" s="171" t="n">
        <f aca="false">+E97+1</f>
        <v>1982</v>
      </c>
      <c r="M98" s="206"/>
      <c r="N98" s="207"/>
    </row>
    <row r="99" customFormat="false" ht="12.75" hidden="false" customHeight="false" outlineLevel="0" collapsed="false">
      <c r="B99" s="171" t="n">
        <f aca="false">1+B98</f>
        <v>83</v>
      </c>
      <c r="C99" s="211"/>
      <c r="D99" s="212"/>
      <c r="E99" s="171" t="n">
        <f aca="false">+E98+1</f>
        <v>1983</v>
      </c>
      <c r="M99" s="206"/>
      <c r="N99" s="207"/>
    </row>
    <row r="100" customFormat="false" ht="12.75" hidden="false" customHeight="false" outlineLevel="0" collapsed="false">
      <c r="B100" s="171" t="n">
        <f aca="false">1+B99</f>
        <v>84</v>
      </c>
      <c r="C100" s="211"/>
      <c r="D100" s="212"/>
      <c r="E100" s="171" t="n">
        <f aca="false">+E99+1</f>
        <v>1984</v>
      </c>
      <c r="M100" s="206"/>
      <c r="N100" s="207"/>
    </row>
    <row r="101" customFormat="false" ht="12.75" hidden="false" customHeight="false" outlineLevel="0" collapsed="false">
      <c r="B101" s="171" t="n">
        <f aca="false">1+B100</f>
        <v>85</v>
      </c>
      <c r="C101" s="211"/>
      <c r="D101" s="212"/>
      <c r="E101" s="171" t="n">
        <f aca="false">+E100+1</f>
        <v>1985</v>
      </c>
      <c r="M101" s="206"/>
      <c r="N101" s="207"/>
    </row>
    <row r="102" customFormat="false" ht="12.75" hidden="false" customHeight="false" outlineLevel="0" collapsed="false">
      <c r="B102" s="171" t="n">
        <f aca="false">1+B101</f>
        <v>86</v>
      </c>
      <c r="C102" s="211"/>
      <c r="D102" s="212"/>
      <c r="E102" s="171" t="n">
        <f aca="false">+E101+1</f>
        <v>1986</v>
      </c>
      <c r="M102" s="206"/>
      <c r="N102" s="207"/>
    </row>
    <row r="103" customFormat="false" ht="12.75" hidden="false" customHeight="false" outlineLevel="0" collapsed="false">
      <c r="B103" s="171" t="n">
        <f aca="false">1+B102</f>
        <v>87</v>
      </c>
      <c r="C103" s="211"/>
      <c r="D103" s="212"/>
      <c r="E103" s="171" t="n">
        <f aca="false">+E102+1</f>
        <v>1987</v>
      </c>
      <c r="M103" s="206"/>
      <c r="N103" s="207"/>
    </row>
    <row r="104" customFormat="false" ht="12.75" hidden="false" customHeight="false" outlineLevel="0" collapsed="false">
      <c r="B104" s="171" t="n">
        <f aca="false">1+B103</f>
        <v>88</v>
      </c>
      <c r="C104" s="211"/>
      <c r="D104" s="212"/>
      <c r="E104" s="171" t="n">
        <f aca="false">+E103+1</f>
        <v>1988</v>
      </c>
      <c r="M104" s="206"/>
      <c r="N104" s="207"/>
    </row>
    <row r="105" customFormat="false" ht="12.75" hidden="false" customHeight="false" outlineLevel="0" collapsed="false">
      <c r="B105" s="171" t="n">
        <f aca="false">1+B104</f>
        <v>89</v>
      </c>
      <c r="C105" s="211"/>
      <c r="D105" s="212"/>
      <c r="E105" s="171" t="n">
        <f aca="false">+E104+1</f>
        <v>1989</v>
      </c>
      <c r="M105" s="206"/>
      <c r="N105" s="207"/>
    </row>
    <row r="106" customFormat="false" ht="12.75" hidden="false" customHeight="false" outlineLevel="0" collapsed="false">
      <c r="B106" s="171" t="n">
        <f aca="false">1+B105</f>
        <v>90</v>
      </c>
      <c r="C106" s="211"/>
      <c r="D106" s="212"/>
      <c r="E106" s="171" t="n">
        <f aca="false">+E105+1</f>
        <v>1990</v>
      </c>
      <c r="M106" s="206"/>
      <c r="N106" s="207"/>
    </row>
    <row r="107" customFormat="false" ht="12.75" hidden="false" customHeight="false" outlineLevel="0" collapsed="false">
      <c r="B107" s="171" t="n">
        <f aca="false">1+B106</f>
        <v>91</v>
      </c>
      <c r="C107" s="211"/>
      <c r="D107" s="212"/>
      <c r="E107" s="171" t="n">
        <f aca="false">+E106+1</f>
        <v>1991</v>
      </c>
      <c r="M107" s="206"/>
      <c r="N107" s="207"/>
    </row>
    <row r="108" customFormat="false" ht="12.75" hidden="false" customHeight="false" outlineLevel="0" collapsed="false">
      <c r="B108" s="171" t="n">
        <f aca="false">1+B107</f>
        <v>92</v>
      </c>
      <c r="C108" s="211"/>
      <c r="D108" s="212"/>
      <c r="E108" s="171" t="n">
        <f aca="false">+E107+1</f>
        <v>1992</v>
      </c>
      <c r="M108" s="206"/>
      <c r="N108" s="207"/>
    </row>
    <row r="109" customFormat="false" ht="12.75" hidden="false" customHeight="false" outlineLevel="0" collapsed="false">
      <c r="B109" s="171" t="n">
        <f aca="false">1+B108</f>
        <v>93</v>
      </c>
      <c r="C109" s="211"/>
      <c r="D109" s="212"/>
      <c r="E109" s="171" t="n">
        <f aca="false">+E108+1</f>
        <v>1993</v>
      </c>
      <c r="M109" s="206"/>
      <c r="N109" s="207"/>
    </row>
    <row r="110" customFormat="false" ht="12.75" hidden="false" customHeight="false" outlineLevel="0" collapsed="false">
      <c r="B110" s="171" t="n">
        <f aca="false">1+B109</f>
        <v>94</v>
      </c>
      <c r="C110" s="211"/>
      <c r="D110" s="212"/>
      <c r="E110" s="171" t="n">
        <f aca="false">+E109+1</f>
        <v>1994</v>
      </c>
      <c r="M110" s="206"/>
      <c r="N110" s="207"/>
    </row>
    <row r="111" customFormat="false" ht="12.75" hidden="false" customHeight="false" outlineLevel="0" collapsed="false">
      <c r="B111" s="171" t="n">
        <f aca="false">1+B110</f>
        <v>95</v>
      </c>
      <c r="C111" s="211"/>
      <c r="D111" s="212"/>
      <c r="E111" s="171" t="n">
        <f aca="false">+E110+1</f>
        <v>1995</v>
      </c>
      <c r="M111" s="206"/>
      <c r="N111" s="207"/>
    </row>
    <row r="112" customFormat="false" ht="12.75" hidden="false" customHeight="false" outlineLevel="0" collapsed="false">
      <c r="B112" s="171" t="n">
        <f aca="false">1+B111</f>
        <v>96</v>
      </c>
      <c r="C112" s="211"/>
      <c r="D112" s="212"/>
      <c r="E112" s="171" t="n">
        <f aca="false">+E111+1</f>
        <v>1996</v>
      </c>
      <c r="M112" s="206"/>
      <c r="N112" s="207"/>
    </row>
    <row r="113" customFormat="false" ht="12.75" hidden="false" customHeight="false" outlineLevel="0" collapsed="false">
      <c r="B113" s="171" t="n">
        <f aca="false">1+B112</f>
        <v>97</v>
      </c>
      <c r="C113" s="211"/>
      <c r="D113" s="212"/>
      <c r="E113" s="171" t="n">
        <f aca="false">+E112+1</f>
        <v>1997</v>
      </c>
      <c r="M113" s="206"/>
      <c r="N113" s="207"/>
    </row>
    <row r="114" customFormat="false" ht="12.75" hidden="false" customHeight="false" outlineLevel="0" collapsed="false">
      <c r="B114" s="171" t="n">
        <f aca="false">1+B113</f>
        <v>98</v>
      </c>
      <c r="C114" s="211"/>
      <c r="D114" s="212"/>
      <c r="E114" s="171" t="n">
        <f aca="false">+E113+1</f>
        <v>1998</v>
      </c>
      <c r="M114" s="206"/>
      <c r="N114" s="207"/>
    </row>
    <row r="115" customFormat="false" ht="12.75" hidden="false" customHeight="false" outlineLevel="0" collapsed="false">
      <c r="B115" s="171" t="n">
        <f aca="false">1+B114</f>
        <v>99</v>
      </c>
      <c r="C115" s="211"/>
      <c r="D115" s="212"/>
      <c r="E115" s="171" t="n">
        <f aca="false">+E114+1</f>
        <v>1999</v>
      </c>
      <c r="M115" s="206"/>
      <c r="N115" s="207"/>
    </row>
    <row r="116" customFormat="false" ht="12.75" hidden="false" customHeight="false" outlineLevel="0" collapsed="false">
      <c r="B116" s="171" t="n">
        <f aca="false">1+B115</f>
        <v>100</v>
      </c>
      <c r="C116" s="211"/>
      <c r="D116" s="212"/>
      <c r="E116" s="171" t="n">
        <f aca="false">+E115+1</f>
        <v>2000</v>
      </c>
      <c r="M116" s="206"/>
      <c r="N116" s="207"/>
    </row>
    <row r="117" customFormat="false" ht="12.75" hidden="false" customHeight="false" outlineLevel="0" collapsed="false">
      <c r="M117" s="206"/>
      <c r="N117" s="207"/>
    </row>
    <row r="118" customFormat="false" ht="12.75" hidden="false" customHeight="false" outlineLevel="0" collapsed="false">
      <c r="E118" s="206"/>
      <c r="F118" s="207"/>
      <c r="M118" s="206"/>
      <c r="N118" s="207"/>
    </row>
    <row r="119" customFormat="false" ht="12.75" hidden="false" customHeight="false" outlineLevel="0" collapsed="false">
      <c r="E119" s="206"/>
      <c r="F119" s="207"/>
      <c r="M119" s="206"/>
      <c r="N119" s="207"/>
    </row>
    <row r="120" customFormat="false" ht="12.75" hidden="false" customHeight="false" outlineLevel="0" collapsed="false">
      <c r="E120" s="206"/>
      <c r="F120" s="207"/>
      <c r="M120" s="206"/>
      <c r="N120" s="207"/>
    </row>
    <row r="121" customFormat="false" ht="12.75" hidden="false" customHeight="false" outlineLevel="0" collapsed="false">
      <c r="E121" s="206"/>
      <c r="F121" s="207"/>
      <c r="M121" s="206"/>
      <c r="N121" s="207"/>
    </row>
    <row r="122" customFormat="false" ht="12.75" hidden="false" customHeight="false" outlineLevel="0" collapsed="false">
      <c r="E122" s="206"/>
      <c r="F122" s="207"/>
      <c r="M122" s="206"/>
      <c r="N122" s="207"/>
    </row>
    <row r="123" customFormat="false" ht="12.75" hidden="false" customHeight="false" outlineLevel="0" collapsed="false">
      <c r="E123" s="206"/>
      <c r="F123" s="207"/>
      <c r="M123" s="206"/>
      <c r="N123" s="207"/>
    </row>
    <row r="124" customFormat="false" ht="12.75" hidden="false" customHeight="false" outlineLevel="0" collapsed="false">
      <c r="E124" s="206"/>
      <c r="F124" s="207"/>
      <c r="M124" s="206"/>
      <c r="N124" s="207"/>
    </row>
    <row r="125" customFormat="false" ht="12.75" hidden="false" customHeight="false" outlineLevel="0" collapsed="false">
      <c r="E125" s="206"/>
      <c r="F125" s="207"/>
      <c r="M125" s="206"/>
      <c r="N125" s="207"/>
    </row>
    <row r="126" customFormat="false" ht="12.75" hidden="false" customHeight="false" outlineLevel="0" collapsed="false">
      <c r="E126" s="206"/>
      <c r="F126" s="207"/>
      <c r="M126" s="206"/>
      <c r="N126" s="207"/>
    </row>
    <row r="127" customFormat="false" ht="12.75" hidden="false" customHeight="false" outlineLevel="0" collapsed="false">
      <c r="E127" s="206"/>
      <c r="F127" s="207"/>
      <c r="M127" s="206"/>
      <c r="N127" s="207"/>
    </row>
    <row r="128" customFormat="false" ht="12.75" hidden="false" customHeight="false" outlineLevel="0" collapsed="false">
      <c r="E128" s="206"/>
      <c r="F128" s="207"/>
      <c r="M128" s="206"/>
      <c r="N128" s="207"/>
    </row>
    <row r="129" customFormat="false" ht="12.75" hidden="false" customHeight="false" outlineLevel="0" collapsed="false">
      <c r="E129" s="206"/>
      <c r="F129" s="207"/>
      <c r="M129" s="206"/>
      <c r="N129" s="207"/>
    </row>
    <row r="130" customFormat="false" ht="12.75" hidden="false" customHeight="false" outlineLevel="0" collapsed="false">
      <c r="E130" s="206"/>
      <c r="F130" s="207"/>
      <c r="M130" s="206"/>
      <c r="N130" s="207"/>
    </row>
    <row r="131" customFormat="false" ht="12.75" hidden="false" customHeight="false" outlineLevel="0" collapsed="false">
      <c r="E131" s="206"/>
      <c r="F131" s="207"/>
      <c r="M131" s="206"/>
      <c r="N131" s="207"/>
    </row>
    <row r="132" customFormat="false" ht="12.75" hidden="false" customHeight="false" outlineLevel="0" collapsed="false">
      <c r="E132" s="206"/>
      <c r="F132" s="207"/>
      <c r="M132" s="206"/>
      <c r="N132" s="207"/>
    </row>
    <row r="133" customFormat="false" ht="12.75" hidden="false" customHeight="false" outlineLevel="0" collapsed="false">
      <c r="E133" s="206"/>
      <c r="F133" s="207"/>
      <c r="M133" s="206"/>
      <c r="N133" s="207"/>
    </row>
    <row r="134" customFormat="false" ht="12.75" hidden="false" customHeight="false" outlineLevel="0" collapsed="false">
      <c r="E134" s="206"/>
      <c r="F134" s="207"/>
      <c r="M134" s="206"/>
      <c r="N134" s="207"/>
    </row>
    <row r="135" customFormat="false" ht="12.75" hidden="false" customHeight="false" outlineLevel="0" collapsed="false">
      <c r="E135" s="206"/>
      <c r="F135" s="207"/>
      <c r="M135" s="206"/>
      <c r="N135" s="207"/>
    </row>
    <row r="136" customFormat="false" ht="12.75" hidden="false" customHeight="false" outlineLevel="0" collapsed="false">
      <c r="E136" s="206"/>
      <c r="F136" s="207"/>
      <c r="M136" s="206"/>
      <c r="N136" s="207"/>
    </row>
    <row r="137" customFormat="false" ht="12.75" hidden="false" customHeight="false" outlineLevel="0" collapsed="false">
      <c r="E137" s="206"/>
      <c r="F137" s="207"/>
      <c r="M137" s="206"/>
      <c r="N137" s="207"/>
    </row>
    <row r="138" customFormat="false" ht="12.75" hidden="false" customHeight="false" outlineLevel="0" collapsed="false">
      <c r="E138" s="206"/>
      <c r="F138" s="207"/>
      <c r="M138" s="206"/>
      <c r="N138" s="207"/>
    </row>
    <row r="139" customFormat="false" ht="12.75" hidden="false" customHeight="false" outlineLevel="0" collapsed="false">
      <c r="E139" s="206"/>
      <c r="F139" s="207"/>
      <c r="M139" s="206"/>
      <c r="N139" s="207"/>
    </row>
    <row r="140" customFormat="false" ht="12.75" hidden="false" customHeight="false" outlineLevel="0" collapsed="false">
      <c r="E140" s="206"/>
      <c r="F140" s="207"/>
      <c r="M140" s="206"/>
      <c r="N140" s="207"/>
    </row>
    <row r="141" customFormat="false" ht="12.75" hidden="false" customHeight="false" outlineLevel="0" collapsed="false">
      <c r="E141" s="206"/>
      <c r="F141" s="207"/>
      <c r="M141" s="206"/>
      <c r="N141" s="207"/>
    </row>
    <row r="142" customFormat="false" ht="12.75" hidden="false" customHeight="false" outlineLevel="0" collapsed="false">
      <c r="E142" s="206"/>
      <c r="F142" s="207"/>
      <c r="M142" s="206"/>
      <c r="N142" s="207"/>
    </row>
    <row r="143" customFormat="false" ht="12.75" hidden="false" customHeight="false" outlineLevel="0" collapsed="false">
      <c r="E143" s="206"/>
      <c r="F143" s="207"/>
      <c r="M143" s="206"/>
      <c r="N143" s="207"/>
    </row>
    <row r="144" customFormat="false" ht="12.75" hidden="false" customHeight="false" outlineLevel="0" collapsed="false">
      <c r="E144" s="206"/>
      <c r="F144" s="207"/>
      <c r="M144" s="206"/>
      <c r="N144" s="207"/>
    </row>
    <row r="145" customFormat="false" ht="12.75" hidden="false" customHeight="false" outlineLevel="0" collapsed="false">
      <c r="E145" s="206"/>
      <c r="F145" s="207"/>
      <c r="M145" s="206"/>
      <c r="N145" s="207"/>
    </row>
    <row r="146" customFormat="false" ht="12.75" hidden="false" customHeight="false" outlineLevel="0" collapsed="false">
      <c r="E146" s="206"/>
      <c r="F146" s="207"/>
      <c r="M146" s="206"/>
      <c r="N146" s="207"/>
    </row>
    <row r="147" customFormat="false" ht="12.75" hidden="false" customHeight="false" outlineLevel="0" collapsed="false">
      <c r="E147" s="206"/>
      <c r="F147" s="207"/>
      <c r="M147" s="206"/>
      <c r="N147" s="207"/>
    </row>
    <row r="148" customFormat="false" ht="12.75" hidden="false" customHeight="false" outlineLevel="0" collapsed="false">
      <c r="E148" s="206"/>
      <c r="F148" s="207"/>
      <c r="M148" s="206"/>
      <c r="N148" s="207"/>
    </row>
    <row r="149" customFormat="false" ht="12.75" hidden="false" customHeight="false" outlineLevel="0" collapsed="false">
      <c r="M149" s="206"/>
      <c r="N149" s="207"/>
    </row>
    <row r="150" customFormat="false" ht="12.75" hidden="false" customHeight="false" outlineLevel="0" collapsed="false">
      <c r="M150" s="206"/>
      <c r="N150" s="207"/>
    </row>
    <row r="151" customFormat="false" ht="12.75" hidden="false" customHeight="false" outlineLevel="0" collapsed="false">
      <c r="M151" s="206"/>
      <c r="N151" s="207"/>
    </row>
    <row r="152" customFormat="false" ht="12.75" hidden="false" customHeight="false" outlineLevel="0" collapsed="false">
      <c r="M152" s="206"/>
      <c r="N152" s="207"/>
    </row>
    <row r="153" customFormat="false" ht="12.75" hidden="false" customHeight="false" outlineLevel="0" collapsed="false">
      <c r="M153" s="206"/>
      <c r="N153" s="207"/>
    </row>
    <row r="154" customFormat="false" ht="12.75" hidden="false" customHeight="false" outlineLevel="0" collapsed="false">
      <c r="M154" s="206"/>
      <c r="N154" s="207"/>
    </row>
    <row r="155" customFormat="false" ht="12.75" hidden="false" customHeight="false" outlineLevel="0" collapsed="false">
      <c r="M155" s="206"/>
      <c r="N155" s="207"/>
    </row>
    <row r="156" customFormat="false" ht="12.75" hidden="false" customHeight="false" outlineLevel="0" collapsed="false">
      <c r="M156" s="206"/>
      <c r="N156" s="207"/>
    </row>
    <row r="157" customFormat="false" ht="12.75" hidden="false" customHeight="false" outlineLevel="0" collapsed="false">
      <c r="M157" s="206"/>
      <c r="N157" s="207"/>
    </row>
    <row r="158" customFormat="false" ht="12.75" hidden="false" customHeight="false" outlineLevel="0" collapsed="false">
      <c r="M158" s="206"/>
      <c r="N158" s="207"/>
    </row>
    <row r="159" customFormat="false" ht="12.75" hidden="false" customHeight="false" outlineLevel="0" collapsed="false">
      <c r="M159" s="206"/>
      <c r="N159" s="207"/>
    </row>
    <row r="160" customFormat="false" ht="12.75" hidden="false" customHeight="false" outlineLevel="0" collapsed="false">
      <c r="M160" s="206"/>
      <c r="N160" s="207"/>
    </row>
    <row r="161" customFormat="false" ht="12.75" hidden="false" customHeight="false" outlineLevel="0" collapsed="false">
      <c r="M161" s="206"/>
      <c r="N161" s="207"/>
    </row>
    <row r="162" customFormat="false" ht="12.75" hidden="false" customHeight="false" outlineLevel="0" collapsed="false">
      <c r="M162" s="206"/>
      <c r="N162" s="207"/>
    </row>
    <row r="163" customFormat="false" ht="12.75" hidden="false" customHeight="false" outlineLevel="0" collapsed="false">
      <c r="M163" s="206"/>
      <c r="N163" s="207"/>
    </row>
    <row r="164" customFormat="false" ht="12.75" hidden="false" customHeight="false" outlineLevel="0" collapsed="false">
      <c r="M164" s="206"/>
      <c r="N164" s="207"/>
    </row>
    <row r="165" customFormat="false" ht="12.75" hidden="false" customHeight="false" outlineLevel="0" collapsed="false">
      <c r="M165" s="206"/>
      <c r="N165" s="207"/>
    </row>
    <row r="166" customFormat="false" ht="12.75" hidden="false" customHeight="false" outlineLevel="0" collapsed="false">
      <c r="M166" s="206"/>
      <c r="N166" s="207"/>
    </row>
    <row r="167" customFormat="false" ht="12.75" hidden="false" customHeight="false" outlineLevel="0" collapsed="false">
      <c r="M167" s="206"/>
      <c r="N167" s="207"/>
    </row>
    <row r="168" customFormat="false" ht="12.75" hidden="false" customHeight="false" outlineLevel="0" collapsed="false">
      <c r="M168" s="206"/>
      <c r="N168" s="207"/>
    </row>
    <row r="169" customFormat="false" ht="12.75" hidden="false" customHeight="false" outlineLevel="0" collapsed="false">
      <c r="M169" s="206"/>
      <c r="N169" s="207"/>
    </row>
    <row r="170" customFormat="false" ht="12.75" hidden="false" customHeight="false" outlineLevel="0" collapsed="false">
      <c r="M170" s="206"/>
      <c r="N170" s="207"/>
    </row>
    <row r="171" customFormat="false" ht="12.75" hidden="false" customHeight="false" outlineLevel="0" collapsed="false">
      <c r="M171" s="206"/>
      <c r="N171" s="207"/>
    </row>
    <row r="172" customFormat="false" ht="12.75" hidden="false" customHeight="false" outlineLevel="0" collapsed="false">
      <c r="M172" s="206"/>
      <c r="N172" s="207"/>
    </row>
    <row r="173" customFormat="false" ht="12.75" hidden="false" customHeight="false" outlineLevel="0" collapsed="false">
      <c r="M173" s="206"/>
      <c r="N173" s="207"/>
    </row>
    <row r="174" customFormat="false" ht="12.75" hidden="false" customHeight="false" outlineLevel="0" collapsed="false">
      <c r="M174" s="206"/>
      <c r="N174" s="207"/>
    </row>
    <row r="175" customFormat="false" ht="12.75" hidden="false" customHeight="false" outlineLevel="0" collapsed="false">
      <c r="M175" s="206"/>
      <c r="N175" s="207"/>
    </row>
    <row r="176" customFormat="false" ht="12.75" hidden="false" customHeight="false" outlineLevel="0" collapsed="false">
      <c r="M176" s="206"/>
      <c r="N176" s="207"/>
    </row>
    <row r="177" customFormat="false" ht="12.75" hidden="false" customHeight="false" outlineLevel="0" collapsed="false">
      <c r="M177" s="206"/>
      <c r="N177" s="207"/>
    </row>
    <row r="178" customFormat="false" ht="12.75" hidden="false" customHeight="false" outlineLevel="0" collapsed="false">
      <c r="M178" s="206"/>
      <c r="N178" s="207"/>
    </row>
    <row r="179" customFormat="false" ht="12.75" hidden="false" customHeight="false" outlineLevel="0" collapsed="false">
      <c r="M179" s="206"/>
      <c r="N179" s="207"/>
    </row>
    <row r="180" customFormat="false" ht="12.75" hidden="false" customHeight="false" outlineLevel="0" collapsed="false">
      <c r="M180" s="206"/>
      <c r="N180" s="207"/>
    </row>
    <row r="181" customFormat="false" ht="12.75" hidden="false" customHeight="false" outlineLevel="0" collapsed="false">
      <c r="M181" s="206"/>
      <c r="N181" s="207"/>
    </row>
    <row r="182" customFormat="false" ht="12.75" hidden="false" customHeight="false" outlineLevel="0" collapsed="false">
      <c r="M182" s="206"/>
      <c r="N182" s="207"/>
    </row>
    <row r="183" customFormat="false" ht="12.75" hidden="false" customHeight="false" outlineLevel="0" collapsed="false">
      <c r="M183" s="206"/>
      <c r="N183" s="207"/>
    </row>
    <row r="184" customFormat="false" ht="12.75" hidden="false" customHeight="false" outlineLevel="0" collapsed="false">
      <c r="M184" s="206"/>
      <c r="N184" s="207"/>
    </row>
    <row r="185" customFormat="false" ht="12.75" hidden="false" customHeight="false" outlineLevel="0" collapsed="false">
      <c r="M185" s="206"/>
      <c r="N185" s="207"/>
    </row>
    <row r="186" customFormat="false" ht="12.75" hidden="false" customHeight="false" outlineLevel="0" collapsed="false">
      <c r="M186" s="206"/>
      <c r="N186" s="207"/>
    </row>
    <row r="187" customFormat="false" ht="12.75" hidden="false" customHeight="false" outlineLevel="0" collapsed="false">
      <c r="M187" s="206"/>
      <c r="N187" s="207"/>
    </row>
    <row r="188" customFormat="false" ht="12.75" hidden="false" customHeight="false" outlineLevel="0" collapsed="false">
      <c r="M188" s="206"/>
      <c r="N188" s="207"/>
    </row>
    <row r="189" customFormat="false" ht="12.75" hidden="false" customHeight="false" outlineLevel="0" collapsed="false">
      <c r="M189" s="206"/>
      <c r="N189" s="207"/>
    </row>
    <row r="190" customFormat="false" ht="12.75" hidden="false" customHeight="false" outlineLevel="0" collapsed="false">
      <c r="M190" s="206"/>
      <c r="N190" s="207"/>
    </row>
    <row r="191" customFormat="false" ht="12.75" hidden="false" customHeight="false" outlineLevel="0" collapsed="false">
      <c r="M191" s="206"/>
      <c r="N191" s="207"/>
    </row>
    <row r="192" customFormat="false" ht="12.75" hidden="false" customHeight="false" outlineLevel="0" collapsed="false">
      <c r="M192" s="206"/>
      <c r="N192" s="207"/>
    </row>
    <row r="193" customFormat="false" ht="12.75" hidden="false" customHeight="false" outlineLevel="0" collapsed="false">
      <c r="M193" s="206"/>
      <c r="N193" s="207"/>
    </row>
    <row r="194" customFormat="false" ht="12.75" hidden="false" customHeight="false" outlineLevel="0" collapsed="false">
      <c r="M194" s="206"/>
      <c r="N194" s="207"/>
    </row>
    <row r="195" customFormat="false" ht="12.75" hidden="false" customHeight="false" outlineLevel="0" collapsed="false">
      <c r="M195" s="206"/>
      <c r="N195" s="207"/>
    </row>
    <row r="196" customFormat="false" ht="12.75" hidden="false" customHeight="false" outlineLevel="0" collapsed="false">
      <c r="M196" s="206"/>
      <c r="N196" s="207"/>
    </row>
    <row r="197" customFormat="false" ht="12.75" hidden="false" customHeight="false" outlineLevel="0" collapsed="false">
      <c r="M197" s="206"/>
      <c r="N197" s="207"/>
    </row>
    <row r="198" customFormat="false" ht="12.75" hidden="false" customHeight="false" outlineLevel="0" collapsed="false">
      <c r="M198" s="206"/>
      <c r="N198" s="207"/>
    </row>
    <row r="199" customFormat="false" ht="12.75" hidden="false" customHeight="false" outlineLevel="0" collapsed="false">
      <c r="M199" s="206"/>
      <c r="N199" s="207"/>
    </row>
    <row r="200" customFormat="false" ht="12.75" hidden="false" customHeight="false" outlineLevel="0" collapsed="false">
      <c r="M200" s="206"/>
      <c r="N200" s="207"/>
    </row>
    <row r="201" customFormat="false" ht="12.75" hidden="false" customHeight="false" outlineLevel="0" collapsed="false">
      <c r="M201" s="206"/>
      <c r="N201" s="207"/>
    </row>
    <row r="202" customFormat="false" ht="12.75" hidden="false" customHeight="false" outlineLevel="0" collapsed="false">
      <c r="M202" s="206"/>
      <c r="N202" s="207"/>
    </row>
    <row r="203" customFormat="false" ht="12.75" hidden="false" customHeight="false" outlineLevel="0" collapsed="false">
      <c r="M203" s="206"/>
      <c r="N203" s="207"/>
    </row>
    <row r="204" customFormat="false" ht="12.75" hidden="false" customHeight="false" outlineLevel="0" collapsed="false">
      <c r="M204" s="206"/>
      <c r="N204" s="207"/>
    </row>
    <row r="205" customFormat="false" ht="12.75" hidden="false" customHeight="false" outlineLevel="0" collapsed="false">
      <c r="M205" s="206"/>
      <c r="N205" s="207"/>
    </row>
    <row r="206" customFormat="false" ht="12.75" hidden="false" customHeight="false" outlineLevel="0" collapsed="false">
      <c r="M206" s="206"/>
      <c r="N206" s="207"/>
    </row>
    <row r="207" customFormat="false" ht="12.75" hidden="false" customHeight="false" outlineLevel="0" collapsed="false">
      <c r="M207" s="206"/>
      <c r="N207" s="207"/>
    </row>
    <row r="208" customFormat="false" ht="12.75" hidden="false" customHeight="false" outlineLevel="0" collapsed="false">
      <c r="M208" s="206"/>
      <c r="N208" s="207"/>
    </row>
    <row r="209" customFormat="false" ht="12.75" hidden="false" customHeight="false" outlineLevel="0" collapsed="false">
      <c r="M209" s="206"/>
      <c r="N209" s="207"/>
    </row>
    <row r="210" customFormat="false" ht="12.75" hidden="false" customHeight="false" outlineLevel="0" collapsed="false">
      <c r="M210" s="206"/>
      <c r="N210" s="207"/>
    </row>
    <row r="211" customFormat="false" ht="12.75" hidden="false" customHeight="false" outlineLevel="0" collapsed="false">
      <c r="M211" s="206"/>
      <c r="N211" s="207"/>
    </row>
    <row r="212" customFormat="false" ht="12.75" hidden="false" customHeight="false" outlineLevel="0" collapsed="false">
      <c r="M212" s="206"/>
      <c r="N212" s="207"/>
    </row>
    <row r="213" customFormat="false" ht="12.75" hidden="false" customHeight="false" outlineLevel="0" collapsed="false">
      <c r="M213" s="206"/>
      <c r="N213" s="207"/>
    </row>
    <row r="214" customFormat="false" ht="12.75" hidden="false" customHeight="false" outlineLevel="0" collapsed="false">
      <c r="M214" s="206"/>
      <c r="N214" s="207"/>
    </row>
    <row r="215" customFormat="false" ht="12.75" hidden="false" customHeight="false" outlineLevel="0" collapsed="false">
      <c r="M215" s="206"/>
      <c r="N215" s="207"/>
    </row>
    <row r="216" customFormat="false" ht="12.75" hidden="false" customHeight="false" outlineLevel="0" collapsed="false">
      <c r="M216" s="206"/>
      <c r="N216" s="207"/>
    </row>
    <row r="217" customFormat="false" ht="12.75" hidden="false" customHeight="false" outlineLevel="0" collapsed="false">
      <c r="M217" s="206"/>
      <c r="N217" s="207"/>
    </row>
    <row r="218" customFormat="false" ht="12.75" hidden="false" customHeight="false" outlineLevel="0" collapsed="false">
      <c r="M218" s="206"/>
      <c r="N218" s="207"/>
    </row>
    <row r="219" customFormat="false" ht="12.75" hidden="false" customHeight="false" outlineLevel="0" collapsed="false">
      <c r="M219" s="206"/>
      <c r="N219" s="207"/>
    </row>
    <row r="220" customFormat="false" ht="12.75" hidden="false" customHeight="false" outlineLevel="0" collapsed="false">
      <c r="M220" s="206"/>
      <c r="N220" s="207"/>
    </row>
    <row r="221" customFormat="false" ht="12.75" hidden="false" customHeight="false" outlineLevel="0" collapsed="false">
      <c r="M221" s="206"/>
      <c r="N221" s="207"/>
    </row>
    <row r="222" customFormat="false" ht="12.75" hidden="false" customHeight="false" outlineLevel="0" collapsed="false">
      <c r="M222" s="206"/>
      <c r="N222" s="207"/>
    </row>
    <row r="223" customFormat="false" ht="12.75" hidden="false" customHeight="false" outlineLevel="0" collapsed="false">
      <c r="M223" s="206"/>
      <c r="N223" s="207"/>
    </row>
    <row r="224" customFormat="false" ht="12.75" hidden="false" customHeight="false" outlineLevel="0" collapsed="false">
      <c r="M224" s="206"/>
      <c r="N224" s="207"/>
    </row>
    <row r="225" customFormat="false" ht="12.75" hidden="false" customHeight="false" outlineLevel="0" collapsed="false">
      <c r="M225" s="206"/>
      <c r="N225" s="207"/>
    </row>
    <row r="226" customFormat="false" ht="12.75" hidden="false" customHeight="false" outlineLevel="0" collapsed="false">
      <c r="M226" s="206"/>
      <c r="N226" s="207"/>
    </row>
    <row r="227" customFormat="false" ht="12.75" hidden="false" customHeight="false" outlineLevel="0" collapsed="false">
      <c r="M227" s="206"/>
      <c r="N227" s="207"/>
    </row>
    <row r="228" customFormat="false" ht="12.75" hidden="false" customHeight="false" outlineLevel="0" collapsed="false">
      <c r="M228" s="206"/>
      <c r="N228" s="207"/>
    </row>
    <row r="229" customFormat="false" ht="12.75" hidden="false" customHeight="false" outlineLevel="0" collapsed="false">
      <c r="M229" s="206"/>
      <c r="N229" s="207"/>
    </row>
  </sheetData>
  <sheetProtection sheet="true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84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B1" activeCellId="0" sqref="B1"/>
    </sheetView>
  </sheetViews>
  <sheetFormatPr defaultColWidth="8.8671875" defaultRowHeight="12.75" zeroHeight="false" outlineLevelRow="0" outlineLevelCol="0"/>
  <cols>
    <col collapsed="false" customWidth="true" hidden="false" outlineLevel="0" max="1" min="1" style="171" width="1"/>
    <col collapsed="false" customWidth="false" hidden="false" outlineLevel="0" max="6" min="2" style="171" width="8.86"/>
    <col collapsed="false" customWidth="true" hidden="false" outlineLevel="0" max="7" min="7" style="171" width="17.71"/>
    <col collapsed="false" customWidth="true" hidden="false" outlineLevel="0" max="8" min="8" style="171" width="6.28"/>
    <col collapsed="false" customWidth="false" hidden="false" outlineLevel="0" max="12" min="9" style="171" width="8.86"/>
    <col collapsed="false" customWidth="true" hidden="false" outlineLevel="0" max="13" min="13" style="171" width="17.86"/>
    <col collapsed="false" customWidth="true" hidden="false" outlineLevel="0" max="14" min="14" style="171" width="9.42"/>
    <col collapsed="false" customWidth="true" hidden="false" outlineLevel="0" max="15" min="15" style="171" width="9.71"/>
    <col collapsed="false" customWidth="true" hidden="false" outlineLevel="0" max="16" min="16" style="171" width="2.29"/>
    <col collapsed="false" customWidth="true" hidden="false" outlineLevel="0" max="17" min="17" style="171" width="2.71"/>
    <col collapsed="false" customWidth="false" hidden="false" outlineLevel="0" max="19" min="18" style="171" width="8.86"/>
    <col collapsed="false" customWidth="true" hidden="false" outlineLevel="0" max="20" min="20" style="171" width="12.42"/>
    <col collapsed="false" customWidth="false" hidden="false" outlineLevel="0" max="1024" min="21" style="171" width="8.86"/>
  </cols>
  <sheetData>
    <row r="1" customFormat="false" ht="15.75" hidden="false" customHeight="false" outlineLevel="0" collapsed="false">
      <c r="A1" s="214"/>
      <c r="B1" s="172" t="s">
        <v>161</v>
      </c>
    </row>
    <row r="3" customFormat="false" ht="12.75" hidden="false" customHeight="false" outlineLevel="0" collapsed="false">
      <c r="B3" s="171" t="s">
        <v>162</v>
      </c>
    </row>
    <row r="4" customFormat="false" ht="12.75" hidden="false" customHeight="false" outlineLevel="0" collapsed="false">
      <c r="B4" s="215" t="s">
        <v>163</v>
      </c>
    </row>
    <row r="5" customFormat="false" ht="12.75" hidden="false" customHeight="false" outlineLevel="0" collapsed="false">
      <c r="B5" s="215" t="s">
        <v>164</v>
      </c>
    </row>
    <row r="6" customFormat="false" ht="12.75" hidden="false" customHeight="false" outlineLevel="0" collapsed="false">
      <c r="B6" s="215" t="s">
        <v>165</v>
      </c>
    </row>
    <row r="7" customFormat="false" ht="13.5" hidden="false" customHeight="false" outlineLevel="0" collapsed="false"/>
    <row r="8" customFormat="false" ht="13.5" hidden="false" customHeight="false" outlineLevel="0" collapsed="false">
      <c r="B8" s="174" t="s">
        <v>166</v>
      </c>
      <c r="C8" s="175"/>
      <c r="D8" s="176"/>
      <c r="E8" s="176"/>
      <c r="F8" s="177"/>
      <c r="G8" s="178" t="s">
        <v>91</v>
      </c>
      <c r="H8" s="178"/>
      <c r="I8" s="178"/>
      <c r="J8" s="179"/>
      <c r="K8" s="179"/>
      <c r="L8" s="179"/>
      <c r="M8" s="180"/>
      <c r="N8" s="181"/>
    </row>
    <row r="9" customFormat="false" ht="13.5" hidden="false" customHeight="false" outlineLevel="0" collapsed="false">
      <c r="B9" s="182" t="s">
        <v>76</v>
      </c>
      <c r="C9" s="183"/>
      <c r="D9" s="184"/>
      <c r="E9" s="185" t="s">
        <v>2</v>
      </c>
      <c r="F9" s="186"/>
      <c r="G9" s="187" t="s">
        <v>92</v>
      </c>
      <c r="H9" s="188"/>
      <c r="I9" s="189"/>
      <c r="J9" s="190" t="s">
        <v>3</v>
      </c>
      <c r="K9" s="190"/>
      <c r="L9" s="190"/>
      <c r="M9" s="191"/>
      <c r="N9" s="181"/>
    </row>
    <row r="10" customFormat="false" ht="13.5" hidden="false" customHeight="false" outlineLevel="0" collapsed="false">
      <c r="B10" s="192" t="s">
        <v>5</v>
      </c>
      <c r="D10" s="193" t="s">
        <v>6</v>
      </c>
      <c r="E10" s="192" t="n">
        <v>0</v>
      </c>
      <c r="F10" s="194" t="s">
        <v>93</v>
      </c>
      <c r="G10" s="216"/>
      <c r="H10" s="217"/>
      <c r="I10" s="216"/>
      <c r="J10" s="171" t="s">
        <v>155</v>
      </c>
      <c r="M10" s="181"/>
      <c r="N10" s="218" t="s">
        <v>167</v>
      </c>
      <c r="O10" s="219"/>
      <c r="P10" s="219"/>
      <c r="Q10" s="219"/>
      <c r="R10" s="219"/>
      <c r="S10" s="219"/>
      <c r="T10" s="220"/>
      <c r="U10" s="221"/>
    </row>
    <row r="11" customFormat="false" ht="16.5" hidden="false" customHeight="false" outlineLevel="0" collapsed="false">
      <c r="B11" s="192" t="s">
        <v>9</v>
      </c>
      <c r="D11" s="196" t="s">
        <v>156</v>
      </c>
      <c r="E11" s="222" t="n">
        <v>1</v>
      </c>
      <c r="F11" s="194" t="s">
        <v>93</v>
      </c>
      <c r="G11" s="181" t="s">
        <v>168</v>
      </c>
      <c r="H11" s="197" t="n">
        <v>18</v>
      </c>
      <c r="I11" s="181" t="s">
        <v>160</v>
      </c>
      <c r="J11" s="215" t="s">
        <v>169</v>
      </c>
      <c r="M11" s="181"/>
      <c r="N11" s="223" t="s">
        <v>170</v>
      </c>
      <c r="O11" s="224"/>
      <c r="P11" s="224"/>
      <c r="Q11" s="224"/>
      <c r="R11" s="224"/>
      <c r="S11" s="224"/>
      <c r="T11" s="225"/>
      <c r="U11" s="221"/>
    </row>
    <row r="12" customFormat="false" ht="12.75" hidden="false" customHeight="false" outlineLevel="0" collapsed="false">
      <c r="B12" s="192" t="s">
        <v>158</v>
      </c>
      <c r="D12" s="196" t="s">
        <v>159</v>
      </c>
      <c r="E12" s="226" t="n">
        <v>5.1</v>
      </c>
      <c r="F12" s="194" t="s">
        <v>160</v>
      </c>
      <c r="G12" s="216"/>
      <c r="H12" s="192"/>
      <c r="I12" s="216"/>
      <c r="J12" s="216" t="s">
        <v>171</v>
      </c>
      <c r="M12" s="181"/>
      <c r="N12" s="227" t="s">
        <v>172</v>
      </c>
      <c r="O12" s="224"/>
      <c r="P12" s="224"/>
      <c r="Q12" s="224"/>
      <c r="R12" s="224"/>
      <c r="S12" s="224"/>
      <c r="T12" s="225"/>
      <c r="U12" s="221"/>
    </row>
    <row r="13" customFormat="false" ht="16.5" hidden="false" customHeight="false" outlineLevel="0" collapsed="false">
      <c r="B13" s="192" t="s">
        <v>173</v>
      </c>
      <c r="D13" s="196" t="s">
        <v>174</v>
      </c>
      <c r="E13" s="228" t="n">
        <v>0.02</v>
      </c>
      <c r="F13" s="194" t="s">
        <v>175</v>
      </c>
      <c r="G13" s="216"/>
      <c r="H13" s="192"/>
      <c r="I13" s="216"/>
      <c r="J13" s="216"/>
      <c r="M13" s="181"/>
      <c r="N13" s="229" t="s">
        <v>176</v>
      </c>
      <c r="O13" s="230"/>
      <c r="P13" s="230"/>
      <c r="Q13" s="230"/>
      <c r="R13" s="230"/>
      <c r="S13" s="230"/>
      <c r="T13" s="231"/>
    </row>
    <row r="14" customFormat="false" ht="12.75" hidden="false" customHeight="false" outlineLevel="0" collapsed="false">
      <c r="B14" s="192" t="s">
        <v>154</v>
      </c>
      <c r="D14" s="193" t="s">
        <v>35</v>
      </c>
      <c r="E14" s="217" t="n">
        <f aca="false">+E13+1</f>
        <v>1.02</v>
      </c>
      <c r="F14" s="194"/>
      <c r="G14" s="216"/>
      <c r="H14" s="192"/>
      <c r="I14" s="216"/>
      <c r="J14" s="216"/>
      <c r="M14" s="181"/>
      <c r="N14" s="181"/>
      <c r="O14" s="232"/>
    </row>
    <row r="15" customFormat="false" ht="13.5" hidden="false" customHeight="false" outlineLevel="0" collapsed="false">
      <c r="C15" s="199"/>
      <c r="D15" s="233"/>
      <c r="E15" s="192"/>
      <c r="F15" s="194"/>
      <c r="G15" s="192"/>
      <c r="H15" s="181"/>
      <c r="I15" s="181"/>
      <c r="J15" s="200" t="s">
        <v>107</v>
      </c>
      <c r="M15" s="181"/>
      <c r="N15" s="181"/>
      <c r="O15" s="232" t="s">
        <v>177</v>
      </c>
    </row>
    <row r="16" customFormat="false" ht="13.5" hidden="false" customHeight="false" outlineLevel="0" collapsed="false">
      <c r="B16" s="201" t="s">
        <v>31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7"/>
      <c r="N16" s="181"/>
      <c r="O16" s="232" t="s">
        <v>178</v>
      </c>
    </row>
    <row r="17" customFormat="false" ht="13.5" hidden="false" customHeight="false" outlineLevel="0" collapsed="false">
      <c r="B17" s="234" t="s">
        <v>179</v>
      </c>
      <c r="C17" s="234"/>
      <c r="D17" s="234"/>
      <c r="E17" s="234"/>
      <c r="F17" s="235" t="s">
        <v>180</v>
      </c>
      <c r="G17" s="236" t="s">
        <v>181</v>
      </c>
      <c r="H17" s="236"/>
      <c r="I17" s="237"/>
      <c r="J17" s="238"/>
      <c r="K17" s="238"/>
      <c r="L17" s="238"/>
      <c r="M17" s="239"/>
      <c r="N17" s="181"/>
      <c r="O17" s="240" t="n">
        <f aca="false">SQRT(SUM(G19:G129))</f>
        <v>1.97483720612392</v>
      </c>
    </row>
    <row r="18" customFormat="false" ht="13.5" hidden="false" customHeight="false" outlineLevel="0" collapsed="false">
      <c r="B18" s="241" t="s">
        <v>33</v>
      </c>
      <c r="C18" s="242" t="s">
        <v>159</v>
      </c>
      <c r="D18" s="243" t="s">
        <v>35</v>
      </c>
      <c r="E18" s="244"/>
      <c r="G18" s="245"/>
      <c r="H18" s="244"/>
      <c r="R18" s="246" t="s">
        <v>180</v>
      </c>
      <c r="S18" s="246"/>
    </row>
    <row r="19" customFormat="false" ht="12.75" hidden="false" customHeight="false" outlineLevel="0" collapsed="false">
      <c r="B19" s="171" t="n">
        <v>0</v>
      </c>
      <c r="C19" s="247" t="n">
        <f aca="false">+E12</f>
        <v>5.1</v>
      </c>
      <c r="D19" s="248" t="n">
        <f aca="false">+E14</f>
        <v>1.02</v>
      </c>
      <c r="E19" s="245" t="n">
        <v>1900</v>
      </c>
      <c r="F19" s="207" t="n">
        <f aca="false">S19/1000</f>
        <v>5.104</v>
      </c>
      <c r="G19" s="249" t="n">
        <f aca="false">+(F19-C19)^2</f>
        <v>1.60000000000036E-005</v>
      </c>
      <c r="H19" s="250"/>
      <c r="L19" s="181"/>
      <c r="M19" s="251"/>
      <c r="N19" s="192"/>
      <c r="R19" s="252" t="n">
        <v>1900</v>
      </c>
      <c r="S19" s="253" t="n">
        <v>5104</v>
      </c>
    </row>
    <row r="20" customFormat="false" ht="12.75" hidden="false" customHeight="false" outlineLevel="0" collapsed="false">
      <c r="B20" s="171" t="n">
        <f aca="false">1+B19</f>
        <v>1</v>
      </c>
      <c r="C20" s="247" t="n">
        <f aca="false">+C19*D19</f>
        <v>5.202</v>
      </c>
      <c r="D20" s="248" t="n">
        <f aca="false">1+E$13*(C20-H$11)/(E$12-H$11)</f>
        <v>1.01984186046512</v>
      </c>
      <c r="E20" s="245" t="n">
        <f aca="false">1+E19</f>
        <v>1901</v>
      </c>
      <c r="F20" s="207"/>
      <c r="G20" s="247"/>
      <c r="H20" s="250"/>
      <c r="J20" s="199"/>
      <c r="K20" s="209"/>
      <c r="M20" s="206"/>
      <c r="N20" s="207"/>
      <c r="R20" s="254" t="n">
        <v>1910</v>
      </c>
      <c r="S20" s="255" t="n">
        <v>5858</v>
      </c>
    </row>
    <row r="21" customFormat="false" ht="12.75" hidden="false" customHeight="false" outlineLevel="0" collapsed="false">
      <c r="B21" s="171" t="n">
        <f aca="false">1+B20</f>
        <v>2</v>
      </c>
      <c r="C21" s="247" t="n">
        <f aca="false">+C20*D20</f>
        <v>5.30521735813954</v>
      </c>
      <c r="D21" s="248" t="n">
        <f aca="false">1+E$13*(C21-H$11)/(E$12-H$11)</f>
        <v>1.01968183355327</v>
      </c>
      <c r="E21" s="245" t="n">
        <f aca="false">1+E20</f>
        <v>1902</v>
      </c>
      <c r="F21" s="207"/>
      <c r="G21" s="247"/>
      <c r="H21" s="250"/>
      <c r="J21" s="199"/>
      <c r="K21" s="209"/>
      <c r="M21" s="206"/>
      <c r="N21" s="207"/>
      <c r="R21" s="254" t="n">
        <v>1920</v>
      </c>
      <c r="S21" s="255" t="n">
        <v>6831</v>
      </c>
    </row>
    <row r="22" customFormat="false" ht="12.75" hidden="false" customHeight="false" outlineLevel="0" collapsed="false">
      <c r="B22" s="171" t="n">
        <f aca="false">1+B21</f>
        <v>3</v>
      </c>
      <c r="C22" s="247" t="n">
        <f aca="false">+C21*D21</f>
        <v>5.40963376314637</v>
      </c>
      <c r="D22" s="248" t="n">
        <f aca="false">1+E$13*(C22-H$11)/(E$12-H$11)</f>
        <v>1.01951994765404</v>
      </c>
      <c r="E22" s="245" t="n">
        <f aca="false">1+E21</f>
        <v>1903</v>
      </c>
      <c r="F22" s="207"/>
      <c r="G22" s="247"/>
      <c r="H22" s="250"/>
      <c r="J22" s="199"/>
      <c r="K22" s="213"/>
      <c r="M22" s="206"/>
      <c r="N22" s="207"/>
      <c r="R22" s="254" t="n">
        <v>1930</v>
      </c>
      <c r="S22" s="255" t="n">
        <v>7832</v>
      </c>
    </row>
    <row r="23" customFormat="false" ht="12.75" hidden="false" customHeight="false" outlineLevel="0" collapsed="false">
      <c r="B23" s="171" t="n">
        <f aca="false">1+B22</f>
        <v>4</v>
      </c>
      <c r="C23" s="247" t="n">
        <f aca="false">+C22*D22</f>
        <v>5.51522953103049</v>
      </c>
      <c r="D23" s="248" t="n">
        <f aca="false">1+E$13*(C23-H$11)/(E$12-H$11)</f>
        <v>1.01935623328522</v>
      </c>
      <c r="E23" s="245" t="n">
        <f aca="false">1+E22</f>
        <v>1904</v>
      </c>
      <c r="F23" s="207"/>
      <c r="G23" s="247"/>
      <c r="H23" s="250"/>
      <c r="M23" s="206"/>
      <c r="N23" s="207"/>
      <c r="R23" s="254" t="n">
        <v>1940</v>
      </c>
      <c r="S23" s="255" t="n">
        <v>8834</v>
      </c>
    </row>
    <row r="24" customFormat="false" ht="12.75" hidden="false" customHeight="false" outlineLevel="0" collapsed="false">
      <c r="B24" s="171" t="n">
        <f aca="false">1+B23</f>
        <v>5</v>
      </c>
      <c r="C24" s="247" t="n">
        <f aca="false">+C23*D23</f>
        <v>5.62198360045468</v>
      </c>
      <c r="D24" s="248" t="n">
        <f aca="false">1+E$13*(C24-H$11)/(E$12-H$11)</f>
        <v>1.01919072310007</v>
      </c>
      <c r="E24" s="245" t="n">
        <f aca="false">1+E23</f>
        <v>1905</v>
      </c>
      <c r="F24" s="207"/>
      <c r="G24" s="247"/>
      <c r="H24" s="250"/>
      <c r="M24" s="206"/>
      <c r="N24" s="207"/>
      <c r="R24" s="254" t="n">
        <v>1950</v>
      </c>
      <c r="S24" s="255" t="n">
        <v>10114</v>
      </c>
    </row>
    <row r="25" customFormat="false" ht="12.75" hidden="false" customHeight="false" outlineLevel="0" collapsed="false">
      <c r="B25" s="171" t="n">
        <f aca="false">1+B24</f>
        <v>6</v>
      </c>
      <c r="C25" s="247" t="n">
        <f aca="false">+C24*D24</f>
        <v>5.72987353100414</v>
      </c>
      <c r="D25" s="248" t="n">
        <f aca="false">1+E$13*(C25-H$11)/(E$12-H$11)</f>
        <v>1.01902345188992</v>
      </c>
      <c r="E25" s="245" t="n">
        <f aca="false">1+E24</f>
        <v>1906</v>
      </c>
      <c r="F25" s="207"/>
      <c r="G25" s="247"/>
      <c r="H25" s="250"/>
      <c r="M25" s="206"/>
      <c r="N25" s="207"/>
      <c r="R25" s="254" t="n">
        <v>1960</v>
      </c>
      <c r="S25" s="255" t="n">
        <v>11486</v>
      </c>
    </row>
    <row r="26" customFormat="false" ht="12.75" hidden="false" customHeight="false" outlineLevel="0" collapsed="false">
      <c r="B26" s="171" t="n">
        <f aca="false">1+B25</f>
        <v>7</v>
      </c>
      <c r="C26" s="247" t="n">
        <f aca="false">+C25*D25</f>
        <v>5.8388755044565</v>
      </c>
      <c r="D26" s="248" t="n">
        <f aca="false">1+E$13*(C26-H$11)/(E$12-H$11)</f>
        <v>1.01885445658224</v>
      </c>
      <c r="E26" s="245" t="n">
        <f aca="false">1+E25</f>
        <v>1907</v>
      </c>
      <c r="F26" s="207"/>
      <c r="G26" s="247"/>
      <c r="H26" s="250"/>
      <c r="M26" s="206"/>
      <c r="N26" s="207"/>
      <c r="R26" s="254" t="n">
        <v>1970</v>
      </c>
      <c r="S26" s="255" t="n">
        <v>13032</v>
      </c>
    </row>
    <row r="27" customFormat="false" ht="12.75" hidden="false" customHeight="false" outlineLevel="0" collapsed="false">
      <c r="B27" s="171" t="n">
        <f aca="false">1+B26</f>
        <v>8</v>
      </c>
      <c r="C27" s="247" t="n">
        <f aca="false">+C26*D26</f>
        <v>5.94896432914437</v>
      </c>
      <c r="D27" s="248" t="n">
        <f aca="false">1+E$13*(C27-H$11)/(E$12-H$11)</f>
        <v>1.01868377623388</v>
      </c>
      <c r="E27" s="245" t="n">
        <f aca="false">1+E26</f>
        <v>1908</v>
      </c>
      <c r="F27" s="207"/>
      <c r="G27" s="247"/>
      <c r="H27" s="250"/>
      <c r="M27" s="206"/>
      <c r="N27" s="207"/>
      <c r="R27" s="254" t="n">
        <v>1980</v>
      </c>
      <c r="S27" s="255" t="n">
        <v>14144</v>
      </c>
    </row>
    <row r="28" customFormat="false" ht="12.75" hidden="false" customHeight="false" outlineLevel="0" collapsed="false">
      <c r="B28" s="171" t="n">
        <f aca="false">1+B27</f>
        <v>9</v>
      </c>
      <c r="C28" s="247" t="n">
        <f aca="false">+C27*D27</f>
        <v>6.06011344749346</v>
      </c>
      <c r="D28" s="248" t="n">
        <f aca="false">1+E$13*(C28-H$11)/(E$12-H$11)</f>
        <v>1.01851145201939</v>
      </c>
      <c r="E28" s="245" t="n">
        <f aca="false">1+E27</f>
        <v>1909</v>
      </c>
      <c r="F28" s="207"/>
      <c r="G28" s="247"/>
      <c r="H28" s="250"/>
      <c r="M28" s="206"/>
      <c r="N28" s="207"/>
      <c r="R28" s="254" t="n">
        <v>1990</v>
      </c>
      <c r="S28" s="255" t="n">
        <v>14952</v>
      </c>
    </row>
    <row r="29" customFormat="false" ht="12.75" hidden="false" customHeight="false" outlineLevel="0" collapsed="false">
      <c r="B29" s="171" t="n">
        <f aca="false">1+B28</f>
        <v>10</v>
      </c>
      <c r="C29" s="247" t="n">
        <f aca="false">+C28*D28</f>
        <v>6.1722949468088</v>
      </c>
      <c r="D29" s="248" t="n">
        <f aca="false">1+E$13*(C29-H$11)/(E$12-H$11)</f>
        <v>1.01833752721425</v>
      </c>
      <c r="E29" s="245" t="n">
        <f aca="false">1+E28</f>
        <v>1910</v>
      </c>
      <c r="F29" s="207" t="n">
        <f aca="false">S20/1000</f>
        <v>5.858</v>
      </c>
      <c r="G29" s="249" t="n">
        <f aca="false">+(F29-C29)^2</f>
        <v>0.0987813135895451</v>
      </c>
      <c r="H29" s="250"/>
      <c r="M29" s="206"/>
      <c r="N29" s="207"/>
      <c r="R29" s="254" t="n">
        <v>2000</v>
      </c>
      <c r="S29" s="255" t="n">
        <v>15908</v>
      </c>
    </row>
    <row r="30" customFormat="false" ht="12.75" hidden="false" customHeight="false" outlineLevel="0" collapsed="false">
      <c r="B30" s="171" t="n">
        <f aca="false">1+B29</f>
        <v>11</v>
      </c>
      <c r="C30" s="247" t="n">
        <f aca="false">+C29*D29</f>
        <v>6.28547957337028</v>
      </c>
      <c r="D30" s="248" t="n">
        <f aca="false">1+E$13*(C30-H$11)/(E$12-H$11)</f>
        <v>1.01816204717307</v>
      </c>
      <c r="E30" s="245" t="n">
        <f aca="false">1+E29</f>
        <v>1911</v>
      </c>
      <c r="F30" s="207"/>
      <c r="G30" s="247"/>
      <c r="H30" s="250"/>
      <c r="M30" s="206"/>
      <c r="N30" s="207"/>
      <c r="R30" s="256" t="n">
        <v>2010</v>
      </c>
      <c r="S30" s="257" t="n">
        <v>16783</v>
      </c>
    </row>
    <row r="31" customFormat="false" ht="12.75" hidden="false" customHeight="false" outlineLevel="0" collapsed="false">
      <c r="B31" s="171" t="n">
        <f aca="false">1+B30</f>
        <v>12</v>
      </c>
      <c r="C31" s="247" t="n">
        <f aca="false">+C30*D30</f>
        <v>6.3996367498872</v>
      </c>
      <c r="D31" s="248" t="n">
        <f aca="false">1+E$13*(C31-H$11)/(E$12-H$11)</f>
        <v>1.0179850593025</v>
      </c>
      <c r="E31" s="245" t="n">
        <f aca="false">1+E30</f>
        <v>1912</v>
      </c>
      <c r="F31" s="207"/>
      <c r="G31" s="247"/>
      <c r="H31" s="250"/>
      <c r="M31" s="206"/>
      <c r="N31" s="207"/>
    </row>
    <row r="32" customFormat="false" ht="12.75" hidden="false" customHeight="false" outlineLevel="0" collapsed="false">
      <c r="B32" s="171" t="n">
        <f aca="false">1+B31</f>
        <v>13</v>
      </c>
      <c r="C32" s="247" t="n">
        <f aca="false">+C31*D31</f>
        <v>6.51473459634838</v>
      </c>
      <c r="D32" s="248" t="n">
        <f aca="false">1+E$13*(C32-H$11)/(E$12-H$11)</f>
        <v>1.01780661302892</v>
      </c>
      <c r="E32" s="245" t="n">
        <f aca="false">1+E31</f>
        <v>1913</v>
      </c>
      <c r="F32" s="207"/>
      <c r="G32" s="247"/>
      <c r="H32" s="250"/>
      <c r="M32" s="206"/>
      <c r="N32" s="207"/>
    </row>
    <row r="33" customFormat="false" ht="12.75" hidden="false" customHeight="false" outlineLevel="0" collapsed="false">
      <c r="B33" s="171" t="n">
        <f aca="false">1+B32</f>
        <v>14</v>
      </c>
      <c r="C33" s="247" t="n">
        <f aca="false">+C32*D32</f>
        <v>6.63073995429165</v>
      </c>
      <c r="D33" s="248" t="n">
        <f aca="false">1+E$13*(C33-H$11)/(E$12-H$11)</f>
        <v>1.01762675976079</v>
      </c>
      <c r="E33" s="245" t="n">
        <f aca="false">1+E32</f>
        <v>1914</v>
      </c>
      <c r="F33" s="207"/>
      <c r="G33" s="247"/>
      <c r="H33" s="250"/>
      <c r="M33" s="206"/>
      <c r="N33" s="207"/>
    </row>
    <row r="34" customFormat="false" ht="12.75" hidden="false" customHeight="false" outlineLevel="0" collapsed="false">
      <c r="B34" s="171" t="n">
        <f aca="false">1+B33</f>
        <v>15</v>
      </c>
      <c r="C34" s="247" t="n">
        <f aca="false">+C33*D33</f>
        <v>6.74761841450221</v>
      </c>
      <c r="D34" s="248" t="n">
        <f aca="false">1+E$13*(C34-H$11)/(E$12-H$11)</f>
        <v>1.01744555284573</v>
      </c>
      <c r="E34" s="245" t="n">
        <f aca="false">1+E33</f>
        <v>1915</v>
      </c>
      <c r="F34" s="207"/>
      <c r="G34" s="247"/>
      <c r="H34" s="250"/>
      <c r="M34" s="206"/>
      <c r="N34" s="207"/>
    </row>
    <row r="35" customFormat="false" ht="12.75" hidden="false" customHeight="false" outlineLevel="0" collapsed="false">
      <c r="B35" s="171" t="n">
        <f aca="false">1+B34</f>
        <v>16</v>
      </c>
      <c r="C35" s="247" t="n">
        <f aca="false">+C34*D34</f>
        <v>6.86533434813525</v>
      </c>
      <c r="D35" s="248" t="n">
        <f aca="false">1+E$13*(C35-H$11)/(E$12-H$11)</f>
        <v>1.01726304752227</v>
      </c>
      <c r="E35" s="245" t="n">
        <f aca="false">1+E34</f>
        <v>1916</v>
      </c>
      <c r="F35" s="207"/>
      <c r="G35" s="247"/>
      <c r="H35" s="250"/>
      <c r="M35" s="206"/>
      <c r="N35" s="207"/>
    </row>
    <row r="36" customFormat="false" ht="12.75" hidden="false" customHeight="false" outlineLevel="0" collapsed="false">
      <c r="B36" s="171" t="n">
        <f aca="false">1+B35</f>
        <v>17</v>
      </c>
      <c r="C36" s="247" t="n">
        <f aca="false">+C35*D35</f>
        <v>6.98385094124339</v>
      </c>
      <c r="D36" s="248" t="n">
        <f aca="false">1+E$13*(C36-H$11)/(E$12-H$11)</f>
        <v>1.01707930086629</v>
      </c>
      <c r="E36" s="245" t="n">
        <f aca="false">1+E35</f>
        <v>1917</v>
      </c>
      <c r="F36" s="207"/>
      <c r="G36" s="247"/>
      <c r="H36" s="250"/>
      <c r="M36" s="206"/>
      <c r="N36" s="207"/>
    </row>
    <row r="37" customFormat="false" ht="12.75" hidden="false" customHeight="false" outlineLevel="0" collapsed="false">
      <c r="B37" s="171" t="n">
        <f aca="false">1+B36</f>
        <v>18</v>
      </c>
      <c r="C37" s="247" t="n">
        <f aca="false">+C36*D36</f>
        <v>7.1031302326742</v>
      </c>
      <c r="D37" s="248" t="n">
        <f aca="false">1+E$13*(C37-H$11)/(E$12-H$11)</f>
        <v>1.01689437173229</v>
      </c>
      <c r="E37" s="245" t="n">
        <f aca="false">1+E36</f>
        <v>1918</v>
      </c>
      <c r="F37" s="207"/>
      <c r="G37" s="247"/>
      <c r="H37" s="250"/>
      <c r="M37" s="206"/>
      <c r="N37" s="207"/>
    </row>
    <row r="38" customFormat="false" ht="12.75" hidden="false" customHeight="false" outlineLevel="0" collapsed="false">
      <c r="B38" s="171" t="n">
        <f aca="false">1+B37</f>
        <v>19</v>
      </c>
      <c r="C38" s="247" t="n">
        <f aca="false">+C37*D37</f>
        <v>7.22313315528785</v>
      </c>
      <c r="D38" s="248" t="n">
        <f aca="false">1+E$13*(C38-H$11)/(E$12-H$11)</f>
        <v>1.01670832068948</v>
      </c>
      <c r="E38" s="245" t="n">
        <f aca="false">1+E37</f>
        <v>1919</v>
      </c>
      <c r="F38" s="207"/>
      <c r="G38" s="247"/>
      <c r="H38" s="250"/>
      <c r="M38" s="206"/>
      <c r="N38" s="207"/>
    </row>
    <row r="39" customFormat="false" ht="12.75" hidden="false" customHeight="false" outlineLevel="0" collapsed="false">
      <c r="B39" s="171" t="n">
        <f aca="false">1+B38</f>
        <v>20</v>
      </c>
      <c r="C39" s="247" t="n">
        <f aca="false">+C38*D38</f>
        <v>7.34381958042919</v>
      </c>
      <c r="D39" s="248" t="n">
        <f aca="false">1+E$13*(C39-H$11)/(E$12-H$11)</f>
        <v>1.01652120995282</v>
      </c>
      <c r="E39" s="245" t="n">
        <f aca="false">1+E38</f>
        <v>1920</v>
      </c>
      <c r="F39" s="207" t="n">
        <f aca="false">S21/1000</f>
        <v>6.831</v>
      </c>
      <c r="G39" s="249" t="n">
        <f aca="false">+(F39-C39)^2</f>
        <v>0.26298392207157</v>
      </c>
      <c r="H39" s="250"/>
      <c r="M39" s="206"/>
      <c r="N39" s="207"/>
    </row>
    <row r="40" customFormat="false" ht="12.75" hidden="false" customHeight="false" outlineLevel="0" collapsed="false">
      <c r="B40" s="171" t="n">
        <f aca="false">1+B39</f>
        <v>21</v>
      </c>
      <c r="C40" s="247" t="n">
        <f aca="false">+C39*D39</f>
        <v>7.46514836557311</v>
      </c>
      <c r="D40" s="248" t="n">
        <f aca="false">1+E$13*(C40-H$11)/(E$12-H$11)</f>
        <v>1.01633310330919</v>
      </c>
      <c r="E40" s="245" t="n">
        <f aca="false">1+E39</f>
        <v>1921</v>
      </c>
      <c r="F40" s="207"/>
      <c r="G40" s="247"/>
      <c r="H40" s="250"/>
      <c r="M40" s="206"/>
      <c r="N40" s="207"/>
    </row>
    <row r="41" customFormat="false" ht="12.75" hidden="false" customHeight="false" outlineLevel="0" collapsed="false">
      <c r="B41" s="171" t="n">
        <f aca="false">1+B40</f>
        <v>22</v>
      </c>
      <c r="C41" s="247" t="n">
        <f aca="false">+C40*D40</f>
        <v>7.58707740504644</v>
      </c>
      <c r="D41" s="248" t="n">
        <f aca="false">1+E$13*(C41-H$11)/(E$12-H$11)</f>
        <v>1.01614406603869</v>
      </c>
      <c r="E41" s="245" t="n">
        <f aca="false">1+E40</f>
        <v>1922</v>
      </c>
      <c r="F41" s="207"/>
      <c r="G41" s="247"/>
      <c r="H41" s="250"/>
      <c r="M41" s="206"/>
      <c r="N41" s="207"/>
    </row>
    <row r="42" customFormat="false" ht="12.75" hidden="false" customHeight="false" outlineLevel="0" collapsed="false">
      <c r="B42" s="171" t="n">
        <f aca="false">1+B41</f>
        <v>23</v>
      </c>
      <c r="C42" s="247" t="n">
        <f aca="false">+C41*D41</f>
        <v>7.70956368371415</v>
      </c>
      <c r="D42" s="248" t="n">
        <f aca="false">1+E$13*(C42-H$11)/(E$12-H$11)</f>
        <v>1.01595416483145</v>
      </c>
      <c r="E42" s="245" t="n">
        <f aca="false">1+E41</f>
        <v>1923</v>
      </c>
      <c r="F42" s="207"/>
      <c r="G42" s="247"/>
      <c r="H42" s="250"/>
      <c r="M42" s="206"/>
      <c r="N42" s="207"/>
    </row>
    <row r="43" customFormat="false" ht="12.75" hidden="false" customHeight="false" outlineLevel="0" collapsed="false">
      <c r="B43" s="171" t="n">
        <f aca="false">1+B42</f>
        <v>24</v>
      </c>
      <c r="C43" s="247" t="n">
        <f aca="false">+C42*D42</f>
        <v>7.83256333350269</v>
      </c>
      <c r="D43" s="248" t="n">
        <f aca="false">1+E$13*(C43-H$11)/(E$12-H$11)</f>
        <v>1.0157634677</v>
      </c>
      <c r="E43" s="245" t="n">
        <f aca="false">1+E42</f>
        <v>1924</v>
      </c>
      <c r="F43" s="207"/>
      <c r="G43" s="247"/>
      <c r="H43" s="250"/>
      <c r="M43" s="206"/>
      <c r="N43" s="207"/>
    </row>
    <row r="44" customFormat="false" ht="12.75" hidden="false" customHeight="false" outlineLevel="0" collapsed="false">
      <c r="B44" s="171" t="n">
        <f aca="false">1+B43</f>
        <v>25</v>
      </c>
      <c r="C44" s="247" t="n">
        <f aca="false">+C43*D43</f>
        <v>7.95603169261853</v>
      </c>
      <c r="D44" s="248" t="n">
        <f aca="false">1+E$13*(C44-H$11)/(E$12-H$11)</f>
        <v>1.01557204388741</v>
      </c>
      <c r="E44" s="245" t="n">
        <f aca="false">1+E43</f>
        <v>1925</v>
      </c>
      <c r="F44" s="207"/>
      <c r="G44" s="247"/>
      <c r="H44" s="250"/>
      <c r="M44" s="206"/>
      <c r="N44" s="207"/>
    </row>
    <row r="45" customFormat="false" ht="12.75" hidden="false" customHeight="false" outlineLevel="0" collapsed="false">
      <c r="B45" s="171" t="n">
        <f aca="false">1+B44</f>
        <v>26</v>
      </c>
      <c r="C45" s="247" t="n">
        <f aca="false">+C44*D44</f>
        <v>8.07992336730564</v>
      </c>
      <c r="D45" s="248" t="n">
        <f aca="false">1+E$13*(C45-H$11)/(E$12-H$11)</f>
        <v>1.01537996377162</v>
      </c>
      <c r="E45" s="245" t="n">
        <f aca="false">1+E44</f>
        <v>1926</v>
      </c>
      <c r="F45" s="207"/>
      <c r="G45" s="247"/>
      <c r="H45" s="250"/>
      <c r="M45" s="206"/>
      <c r="N45" s="207"/>
    </row>
    <row r="46" customFormat="false" ht="12.75" hidden="false" customHeight="false" outlineLevel="0" collapsed="false">
      <c r="B46" s="171" t="n">
        <f aca="false">1+B45</f>
        <v>27</v>
      </c>
      <c r="C46" s="247" t="n">
        <f aca="false">+C45*D45</f>
        <v>8.20419229597226</v>
      </c>
      <c r="D46" s="248" t="n">
        <f aca="false">1+E$13*(C46-H$11)/(E$12-H$11)</f>
        <v>1.01518729876593</v>
      </c>
      <c r="E46" s="245" t="n">
        <f aca="false">1+E45</f>
        <v>1927</v>
      </c>
      <c r="F46" s="207"/>
      <c r="G46" s="247"/>
      <c r="H46" s="250"/>
      <c r="M46" s="206"/>
      <c r="N46" s="207"/>
    </row>
    <row r="47" customFormat="false" ht="12.75" hidden="false" customHeight="false" outlineLevel="0" collapsed="false">
      <c r="B47" s="171" t="n">
        <f aca="false">1+B46</f>
        <v>28</v>
      </c>
      <c r="C47" s="247" t="n">
        <f aca="false">+C46*D46</f>
        <v>8.32879181550437</v>
      </c>
      <c r="D47" s="248" t="n">
        <f aca="false">1+E$13*(C47-H$11)/(E$12-H$11)</f>
        <v>1.01499412121627</v>
      </c>
      <c r="E47" s="245" t="n">
        <f aca="false">1+E46</f>
        <v>1928</v>
      </c>
      <c r="F47" s="207"/>
      <c r="G47" s="247"/>
      <c r="H47" s="250"/>
      <c r="M47" s="206"/>
      <c r="N47" s="207"/>
    </row>
    <row r="48" customFormat="false" ht="12.75" hidden="false" customHeight="false" outlineLevel="0" collapsed="false">
      <c r="B48" s="171" t="n">
        <f aca="false">1+B47</f>
        <v>29</v>
      </c>
      <c r="C48" s="247" t="n">
        <f aca="false">+C47*D47</f>
        <v>8.45367472957113</v>
      </c>
      <c r="D48" s="248" t="n">
        <f aca="false">1+E$13*(C48-H$11)/(E$12-H$11)</f>
        <v>1.01480050429524</v>
      </c>
      <c r="E48" s="245" t="n">
        <f aca="false">1+E47</f>
        <v>1929</v>
      </c>
      <c r="F48" s="207"/>
      <c r="G48" s="247"/>
      <c r="H48" s="250"/>
      <c r="M48" s="206"/>
      <c r="N48" s="207"/>
    </row>
    <row r="49" customFormat="false" ht="12.75" hidden="false" customHeight="false" outlineLevel="0" collapsed="false">
      <c r="B49" s="171" t="n">
        <f aca="false">1+B48</f>
        <v>30</v>
      </c>
      <c r="C49" s="247" t="n">
        <f aca="false">+C48*D48</f>
        <v>8.5787933787167</v>
      </c>
      <c r="D49" s="248" t="n">
        <f aca="false">1+E$13*(C49-H$11)/(E$12-H$11)</f>
        <v>1.01460652189346</v>
      </c>
      <c r="E49" s="245" t="n">
        <f aca="false">1+E48</f>
        <v>1930</v>
      </c>
      <c r="F49" s="207" t="n">
        <f aca="false">S22/1000</f>
        <v>7.832</v>
      </c>
      <c r="G49" s="249" t="n">
        <f aca="false">+(F49-C49)^2</f>
        <v>0.557700350495107</v>
      </c>
      <c r="H49" s="250"/>
      <c r="M49" s="206"/>
      <c r="N49" s="207"/>
    </row>
    <row r="50" customFormat="false" ht="12.75" hidden="false" customHeight="false" outlineLevel="0" collapsed="false">
      <c r="B50" s="171" t="n">
        <f aca="false">1+B49</f>
        <v>31</v>
      </c>
      <c r="C50" s="247" t="n">
        <f aca="false">+C49*D49</f>
        <v>8.70409971202242</v>
      </c>
      <c r="D50" s="248" t="n">
        <f aca="false">1+E$13*(C50-H$11)/(E$12-H$11)</f>
        <v>1.01441224850849</v>
      </c>
      <c r="E50" s="245" t="n">
        <f aca="false">1+E49</f>
        <v>1931</v>
      </c>
      <c r="F50" s="207"/>
      <c r="G50" s="247"/>
      <c r="H50" s="250"/>
      <c r="M50" s="206"/>
      <c r="N50" s="207"/>
    </row>
    <row r="51" customFormat="false" ht="12.75" hidden="false" customHeight="false" outlineLevel="0" collapsed="false">
      <c r="B51" s="171" t="n">
        <f aca="false">1+B50</f>
        <v>32</v>
      </c>
      <c r="C51" s="247" t="n">
        <f aca="false">+C50*D50</f>
        <v>8.82954536011478</v>
      </c>
      <c r="D51" s="248" t="n">
        <f aca="false">1+E$13*(C51-H$11)/(E$12-H$11)</f>
        <v>1.01421775913161</v>
      </c>
      <c r="E51" s="245" t="n">
        <f aca="false">1+E50</f>
        <v>1932</v>
      </c>
      <c r="F51" s="207"/>
      <c r="G51" s="247"/>
      <c r="H51" s="250"/>
      <c r="M51" s="206"/>
      <c r="N51" s="207"/>
    </row>
    <row r="52" customFormat="false" ht="12.75" hidden="false" customHeight="false" outlineLevel="0" collapsed="false">
      <c r="B52" s="171" t="n">
        <f aca="false">1+B51</f>
        <v>33</v>
      </c>
      <c r="C52" s="247" t="n">
        <f aca="false">+C51*D51</f>
        <v>8.95508170928648</v>
      </c>
      <c r="D52" s="248" t="n">
        <f aca="false">1+E$13*(C52-H$11)/(E$12-H$11)</f>
        <v>1.01402312913289</v>
      </c>
      <c r="E52" s="245" t="n">
        <f aca="false">1+E51</f>
        <v>1933</v>
      </c>
      <c r="F52" s="207"/>
      <c r="G52" s="247"/>
      <c r="H52" s="250"/>
      <c r="M52" s="206"/>
      <c r="N52" s="207"/>
    </row>
    <row r="53" customFormat="false" ht="12.75" hidden="false" customHeight="false" outlineLevel="0" collapsed="false">
      <c r="B53" s="171" t="n">
        <f aca="false">1+B52</f>
        <v>34</v>
      </c>
      <c r="C53" s="247" t="n">
        <f aca="false">+C52*D52</f>
        <v>9.08065997649137</v>
      </c>
      <c r="D53" s="248" t="n">
        <f aca="false">1+E$13*(C53-H$11)/(E$12-H$11)</f>
        <v>1.01382843414497</v>
      </c>
      <c r="E53" s="245" t="n">
        <f aca="false">1+E52</f>
        <v>1934</v>
      </c>
      <c r="F53" s="207"/>
      <c r="G53" s="247"/>
      <c r="H53" s="250"/>
      <c r="M53" s="206"/>
      <c r="N53" s="207"/>
    </row>
    <row r="54" customFormat="false" ht="12.75" hidden="false" customHeight="false" outlineLevel="0" collapsed="false">
      <c r="B54" s="171" t="n">
        <f aca="false">1+B53</f>
        <v>35</v>
      </c>
      <c r="C54" s="247" t="n">
        <f aca="false">+C53*D53</f>
        <v>9.20623128496919</v>
      </c>
      <c r="D54" s="248" t="n">
        <f aca="false">1+E$13*(C54-H$11)/(E$12-H$11)</f>
        <v>1.01363374994578</v>
      </c>
      <c r="E54" s="245" t="n">
        <f aca="false">1+E53</f>
        <v>1935</v>
      </c>
      <c r="F54" s="207"/>
      <c r="G54" s="247"/>
      <c r="H54" s="250"/>
      <c r="M54" s="206"/>
      <c r="N54" s="207"/>
    </row>
    <row r="55" customFormat="false" ht="12.75" hidden="false" customHeight="false" outlineLevel="0" collapsed="false">
      <c r="B55" s="171" t="n">
        <f aca="false">1+B54</f>
        <v>36</v>
      </c>
      <c r="C55" s="247" t="n">
        <f aca="false">+C54*D54</f>
        <v>9.33174674025152</v>
      </c>
      <c r="D55" s="248" t="n">
        <f aca="false">1+E$13*(C55-H$11)/(E$12-H$11)</f>
        <v>1.0134391523407</v>
      </c>
      <c r="E55" s="245" t="n">
        <f aca="false">1+E54</f>
        <v>1936</v>
      </c>
      <c r="F55" s="207"/>
      <c r="G55" s="247"/>
      <c r="H55" s="250"/>
      <c r="M55" s="206"/>
      <c r="N55" s="207"/>
    </row>
    <row r="56" customFormat="false" ht="12.75" hidden="false" customHeight="false" outlineLevel="0" collapsed="false">
      <c r="B56" s="171" t="n">
        <f aca="false">1+B55</f>
        <v>37</v>
      </c>
      <c r="C56" s="247" t="n">
        <f aca="false">+C55*D55</f>
        <v>9.45715750629854</v>
      </c>
      <c r="D56" s="248" t="n">
        <f aca="false">1+E$13*(C56-H$11)/(E$12-H$11)</f>
        <v>1.0132447170445</v>
      </c>
      <c r="E56" s="245" t="n">
        <f aca="false">1+E55</f>
        <v>1937</v>
      </c>
      <c r="F56" s="207"/>
      <c r="G56" s="247"/>
      <c r="H56" s="250"/>
      <c r="M56" s="206"/>
      <c r="N56" s="207"/>
    </row>
    <row r="57" customFormat="false" ht="12.75" hidden="false" customHeight="false" outlineLevel="0" collapsed="false">
      <c r="B57" s="171" t="n">
        <f aca="false">1+B56</f>
        <v>38</v>
      </c>
      <c r="C57" s="247" t="n">
        <f aca="false">+C56*D56</f>
        <v>9.58241488151472</v>
      </c>
      <c r="D57" s="248" t="n">
        <f aca="false">1+E$13*(C57-H$11)/(E$12-H$11)</f>
        <v>1.01305051956354</v>
      </c>
      <c r="E57" s="245" t="n">
        <f aca="false">1+E56</f>
        <v>1938</v>
      </c>
      <c r="F57" s="207"/>
      <c r="G57" s="247"/>
      <c r="H57" s="250"/>
      <c r="M57" s="206"/>
      <c r="N57" s="207"/>
    </row>
    <row r="58" customFormat="false" ht="12.75" hidden="false" customHeight="false" outlineLevel="0" collapsed="false">
      <c r="B58" s="171" t="n">
        <f aca="false">1+B57</f>
        <v>39</v>
      </c>
      <c r="C58" s="247" t="n">
        <f aca="false">+C57*D57</f>
        <v>9.70747037439192</v>
      </c>
      <c r="D58" s="248" t="n">
        <f aca="false">1+E$13*(C58-H$11)/(E$12-H$11)</f>
        <v>1.01285663507846</v>
      </c>
      <c r="E58" s="245" t="n">
        <f aca="false">1+E57</f>
        <v>1939</v>
      </c>
      <c r="F58" s="207"/>
      <c r="G58" s="247"/>
      <c r="H58" s="250"/>
      <c r="M58" s="206"/>
      <c r="N58" s="207"/>
    </row>
    <row r="59" customFormat="false" ht="12.75" hidden="false" customHeight="false" outlineLevel="0" collapsed="false">
      <c r="B59" s="171" t="n">
        <f aca="false">1+B58</f>
        <v>40</v>
      </c>
      <c r="C59" s="247" t="n">
        <f aca="false">+C58*D58</f>
        <v>9.83227577853046</v>
      </c>
      <c r="D59" s="248" t="n">
        <f aca="false">1+E$13*(C59-H$11)/(E$12-H$11)</f>
        <v>1.01266313832786</v>
      </c>
      <c r="E59" s="245" t="n">
        <f aca="false">1+E58</f>
        <v>1940</v>
      </c>
      <c r="F59" s="207" t="n">
        <f aca="false">S23/1000</f>
        <v>8.834</v>
      </c>
      <c r="G59" s="249" t="n">
        <f aca="false">+(F59-C59)^2</f>
        <v>0.996554530000591</v>
      </c>
      <c r="H59" s="250"/>
      <c r="M59" s="206"/>
      <c r="N59" s="207"/>
    </row>
    <row r="60" customFormat="false" ht="12.75" hidden="false" customHeight="false" outlineLevel="0" collapsed="false">
      <c r="B60" s="171" t="n">
        <f aca="false">1+B59</f>
        <v>41</v>
      </c>
      <c r="C60" s="247" t="n">
        <f aca="false">+C59*D59</f>
        <v>9.95678324679165</v>
      </c>
      <c r="D60" s="248" t="n">
        <f aca="false">1+E$13*(C60-H$11)/(E$12-H$11)</f>
        <v>1.01247010349335</v>
      </c>
      <c r="E60" s="245" t="n">
        <f aca="false">1+E59</f>
        <v>1941</v>
      </c>
      <c r="F60" s="207"/>
      <c r="G60" s="247"/>
      <c r="H60" s="250"/>
      <c r="M60" s="206"/>
      <c r="N60" s="207"/>
    </row>
    <row r="61" customFormat="false" ht="12.75" hidden="false" customHeight="false" outlineLevel="0" collapsed="false">
      <c r="B61" s="171" t="n">
        <f aca="false">1+B60</f>
        <v>42</v>
      </c>
      <c r="C61" s="247" t="n">
        <f aca="false">+C60*D60</f>
        <v>10.08094536434</v>
      </c>
      <c r="D61" s="248" t="n">
        <f aca="false">1+E$13*(C61-H$11)/(E$12-H$11)</f>
        <v>1.01227760408629</v>
      </c>
      <c r="E61" s="245" t="n">
        <f aca="false">1+E60</f>
        <v>1942</v>
      </c>
      <c r="F61" s="207"/>
      <c r="G61" s="247"/>
      <c r="H61" s="250"/>
      <c r="M61" s="206"/>
      <c r="N61" s="207"/>
    </row>
    <row r="62" customFormat="false" ht="12.75" hidden="false" customHeight="false" outlineLevel="0" collapsed="false">
      <c r="B62" s="171" t="n">
        <f aca="false">1+B61</f>
        <v>43</v>
      </c>
      <c r="C62" s="247" t="n">
        <f aca="false">+C61*D61</f>
        <v>10.2047152203389</v>
      </c>
      <c r="D62" s="248" t="n">
        <f aca="false">1+E$13*(C62-H$11)/(E$12-H$11)</f>
        <v>1.01208571283668</v>
      </c>
      <c r="E62" s="245" t="n">
        <f aca="false">1+E61</f>
        <v>1943</v>
      </c>
      <c r="F62" s="207"/>
      <c r="G62" s="247"/>
      <c r="H62" s="250"/>
      <c r="M62" s="206"/>
      <c r="N62" s="207"/>
    </row>
    <row r="63" customFormat="false" ht="12.75" hidden="false" customHeight="false" outlineLevel="0" collapsed="false">
      <c r="B63" s="171" t="n">
        <f aca="false">1+B62</f>
        <v>44</v>
      </c>
      <c r="C63" s="247" t="n">
        <f aca="false">+C62*D62</f>
        <v>10.328046478072</v>
      </c>
      <c r="D63" s="248" t="n">
        <f aca="false">1+E$13*(C63-H$11)/(E$12-H$11)</f>
        <v>1.01189450158438</v>
      </c>
      <c r="E63" s="245" t="n">
        <f aca="false">1+E62</f>
        <v>1944</v>
      </c>
      <c r="F63" s="207"/>
      <c r="G63" s="247"/>
      <c r="H63" s="250"/>
      <c r="M63" s="206"/>
      <c r="N63" s="207"/>
    </row>
    <row r="64" customFormat="false" ht="12.75" hidden="false" customHeight="false" outlineLevel="0" collapsed="false">
      <c r="B64" s="171" t="n">
        <f aca="false">1+B63</f>
        <v>45</v>
      </c>
      <c r="C64" s="247" t="n">
        <f aca="false">+C63*D63</f>
        <v>10.4508934432691</v>
      </c>
      <c r="D64" s="248" t="n">
        <f aca="false">1+E$13*(C64-H$11)/(E$12-H$11)</f>
        <v>1.01170404117323</v>
      </c>
      <c r="E64" s="245" t="n">
        <f aca="false">1+E63</f>
        <v>1945</v>
      </c>
      <c r="F64" s="207"/>
      <c r="G64" s="247"/>
      <c r="H64" s="250"/>
      <c r="M64" s="206"/>
      <c r="N64" s="207"/>
    </row>
    <row r="65" customFormat="false" ht="12.75" hidden="false" customHeight="false" outlineLevel="0" collapsed="false">
      <c r="B65" s="171" t="n">
        <f aca="false">1+B64</f>
        <v>46</v>
      </c>
      <c r="C65" s="247" t="n">
        <f aca="false">+C64*D64</f>
        <v>10.5732111304261</v>
      </c>
      <c r="D65" s="248" t="n">
        <f aca="false">1+E$13*(C65-H$11)/(E$12-H$11)</f>
        <v>1.01151440134818</v>
      </c>
      <c r="E65" s="245" t="n">
        <f aca="false">1+E64</f>
        <v>1946</v>
      </c>
      <c r="F65" s="207"/>
      <c r="G65" s="247"/>
      <c r="H65" s="250"/>
      <c r="M65" s="206"/>
      <c r="N65" s="207"/>
    </row>
    <row r="66" customFormat="false" ht="12.75" hidden="false" customHeight="false" outlineLevel="0" collapsed="false">
      <c r="B66" s="171" t="n">
        <f aca="false">1+B65</f>
        <v>47</v>
      </c>
      <c r="C66" s="247" t="n">
        <f aca="false">+C65*D65</f>
        <v>10.6949553269208</v>
      </c>
      <c r="D66" s="248" t="n">
        <f aca="false">1+E$13*(C66-H$11)/(E$12-H$11)</f>
        <v>1.01132565065594</v>
      </c>
      <c r="E66" s="245" t="n">
        <f aca="false">1+E65</f>
        <v>1947</v>
      </c>
      <c r="F66" s="207"/>
      <c r="G66" s="247"/>
      <c r="H66" s="250"/>
      <c r="M66" s="206"/>
      <c r="N66" s="207"/>
    </row>
    <row r="67" customFormat="false" ht="12.75" hidden="false" customHeight="false" outlineLevel="0" collapsed="false">
      <c r="B67" s="171" t="n">
        <f aca="false">1+B66</f>
        <v>48</v>
      </c>
      <c r="C67" s="247" t="n">
        <f aca="false">+C66*D66</f>
        <v>10.8160826547344</v>
      </c>
      <c r="D67" s="248" t="n">
        <f aca="false">1+E$13*(C67-H$11)/(E$12-H$11)</f>
        <v>1.01113785634925</v>
      </c>
      <c r="E67" s="245" t="n">
        <f aca="false">1+E66</f>
        <v>1948</v>
      </c>
      <c r="F67" s="207"/>
      <c r="G67" s="247"/>
      <c r="H67" s="250"/>
      <c r="M67" s="206"/>
      <c r="N67" s="207"/>
    </row>
    <row r="68" customFormat="false" ht="12.75" hidden="false" customHeight="false" outlineLevel="0" collapsed="false">
      <c r="B68" s="171" t="n">
        <f aca="false">1+B67</f>
        <v>49</v>
      </c>
      <c r="C68" s="247" t="n">
        <f aca="false">+C67*D67</f>
        <v>10.9365506296044</v>
      </c>
      <c r="D68" s="248" t="n">
        <f aca="false">1+E$13*(C68-H$11)/(E$12-H$11)</f>
        <v>1.01095108429519</v>
      </c>
      <c r="E68" s="245" t="n">
        <f aca="false">1+E67</f>
        <v>1949</v>
      </c>
      <c r="F68" s="207"/>
      <c r="G68" s="247"/>
      <c r="H68" s="250"/>
      <c r="M68" s="206"/>
      <c r="N68" s="207"/>
    </row>
    <row r="69" customFormat="false" ht="12.75" hidden="false" customHeight="false" outlineLevel="0" collapsed="false">
      <c r="B69" s="171" t="n">
        <f aca="false">1+B68</f>
        <v>50</v>
      </c>
      <c r="C69" s="247" t="n">
        <f aca="false">+C68*D68</f>
        <v>11.0563177174478</v>
      </c>
      <c r="D69" s="248" t="n">
        <f aca="false">1+E$13*(C69-H$11)/(E$12-H$11)</f>
        <v>1.01076539888768</v>
      </c>
      <c r="E69" s="245" t="n">
        <f aca="false">1+E68</f>
        <v>1950</v>
      </c>
      <c r="F69" s="207" t="n">
        <f aca="false">S24/1000</f>
        <v>10.114</v>
      </c>
      <c r="G69" s="249" t="n">
        <f aca="false">+(F69-C69)^2</f>
        <v>0.887962680616021</v>
      </c>
      <c r="H69" s="250"/>
      <c r="M69" s="206"/>
      <c r="N69" s="207"/>
    </row>
    <row r="70" customFormat="false" ht="12.75" hidden="false" customHeight="false" outlineLevel="0" collapsed="false">
      <c r="B70" s="171" t="n">
        <f aca="false">1+B69</f>
        <v>51</v>
      </c>
      <c r="C70" s="247" t="n">
        <f aca="false">+C69*D69</f>
        <v>11.175343387905</v>
      </c>
      <c r="D70" s="248" t="n">
        <f aca="false">1+E$13*(C70-H$11)/(E$12-H$11)</f>
        <v>1.01058086296449</v>
      </c>
      <c r="E70" s="245" t="n">
        <f aca="false">1+E69</f>
        <v>1951</v>
      </c>
      <c r="F70" s="207"/>
      <c r="G70" s="247"/>
      <c r="H70" s="250"/>
      <c r="M70" s="206"/>
      <c r="N70" s="207"/>
    </row>
    <row r="71" customFormat="false" ht="12.75" hidden="false" customHeight="false" outlineLevel="0" collapsed="false">
      <c r="B71" s="171" t="n">
        <f aca="false">1+B70</f>
        <v>52</v>
      </c>
      <c r="C71" s="247" t="n">
        <f aca="false">+C70*D70</f>
        <v>11.2935881648735</v>
      </c>
      <c r="D71" s="248" t="n">
        <f aca="false">1+E$13*(C71-H$11)/(E$12-H$11)</f>
        <v>1.01039753772888</v>
      </c>
      <c r="E71" s="245" t="n">
        <f aca="false">1+E70</f>
        <v>1952</v>
      </c>
      <c r="F71" s="207"/>
      <c r="G71" s="247"/>
      <c r="H71" s="250"/>
      <c r="M71" s="206"/>
      <c r="N71" s="207"/>
    </row>
    <row r="72" customFormat="false" ht="12.75" hidden="false" customHeight="false" outlineLevel="0" collapsed="false">
      <c r="B72" s="171" t="n">
        <f aca="false">1+B71</f>
        <v>53</v>
      </c>
      <c r="C72" s="247" t="n">
        <f aca="false">+C71*D71</f>
        <v>11.4110136739122</v>
      </c>
      <c r="D72" s="248" t="n">
        <f aca="false">1+E$13*(C72-H$11)/(E$12-H$11)</f>
        <v>1.01021548267611</v>
      </c>
      <c r="E72" s="245" t="n">
        <f aca="false">1+E71</f>
        <v>1953</v>
      </c>
      <c r="F72" s="207"/>
      <c r="G72" s="247"/>
      <c r="H72" s="250"/>
      <c r="M72" s="206"/>
      <c r="N72" s="207"/>
    </row>
    <row r="73" customFormat="false" ht="12.75" hidden="false" customHeight="false" outlineLevel="0" collapsed="false">
      <c r="B73" s="171" t="n">
        <f aca="false">1+B72</f>
        <v>54</v>
      </c>
      <c r="C73" s="247" t="n">
        <f aca="false">+C72*D72</f>
        <v>11.5275826864149</v>
      </c>
      <c r="D73" s="248" t="n">
        <f aca="false">1+E$13*(C73-H$11)/(E$12-H$11)</f>
        <v>1.01003475552494</v>
      </c>
      <c r="E73" s="245" t="n">
        <f aca="false">1+E72</f>
        <v>1954</v>
      </c>
      <c r="F73" s="207"/>
      <c r="G73" s="247"/>
      <c r="H73" s="250"/>
      <c r="M73" s="206"/>
      <c r="N73" s="207"/>
    </row>
    <row r="74" customFormat="false" ht="12.75" hidden="false" customHeight="false" outlineLevel="0" collapsed="false">
      <c r="B74" s="171" t="n">
        <f aca="false">1+B73</f>
        <v>55</v>
      </c>
      <c r="C74" s="247" t="n">
        <f aca="false">+C73*D73</f>
        <v>11.6432591604666</v>
      </c>
      <c r="D74" s="248" t="n">
        <f aca="false">1+E$13*(C74-H$11)/(E$12-H$11)</f>
        <v>1.00985541215432</v>
      </c>
      <c r="E74" s="245" t="n">
        <f aca="false">1+E73</f>
        <v>1955</v>
      </c>
      <c r="F74" s="207"/>
      <c r="G74" s="247"/>
      <c r="H74" s="250"/>
      <c r="M74" s="206"/>
      <c r="N74" s="207"/>
    </row>
    <row r="75" customFormat="false" ht="12.75" hidden="false" customHeight="false" outlineLevel="0" collapsed="false">
      <c r="B75" s="171" t="n">
        <f aca="false">1+B74</f>
        <v>56</v>
      </c>
      <c r="C75" s="247" t="n">
        <f aca="false">+C74*D74</f>
        <v>11.7580082783125</v>
      </c>
      <c r="D75" s="248" t="n">
        <f aca="false">1+E$13*(C75-H$11)/(E$12-H$11)</f>
        <v>1.00967750654525</v>
      </c>
      <c r="E75" s="245" t="n">
        <f aca="false">1+E74</f>
        <v>1956</v>
      </c>
      <c r="F75" s="207"/>
      <c r="G75" s="247"/>
      <c r="H75" s="250"/>
      <c r="M75" s="206"/>
      <c r="N75" s="207"/>
    </row>
    <row r="76" customFormat="false" ht="12.75" hidden="false" customHeight="false" outlineLevel="0" collapsed="false">
      <c r="B76" s="171" t="n">
        <f aca="false">1+B75</f>
        <v>57</v>
      </c>
      <c r="C76" s="247" t="n">
        <f aca="false">+C75*D75</f>
        <v>11.871796480385</v>
      </c>
      <c r="D76" s="248" t="n">
        <f aca="false">1+E$13*(C76-H$11)/(E$12-H$11)</f>
        <v>1.00950109072809</v>
      </c>
      <c r="E76" s="245" t="n">
        <f aca="false">1+E75</f>
        <v>1957</v>
      </c>
      <c r="F76" s="207"/>
      <c r="G76" s="247"/>
      <c r="H76" s="250"/>
      <c r="M76" s="206"/>
      <c r="N76" s="207"/>
    </row>
    <row r="77" customFormat="false" ht="12.75" hidden="false" customHeight="false" outlineLevel="0" collapsed="false">
      <c r="B77" s="171" t="n">
        <f aca="false">1+B76</f>
        <v>58</v>
      </c>
      <c r="C77" s="247" t="n">
        <f aca="false">+C76*D76</f>
        <v>11.9845914958505</v>
      </c>
      <c r="D77" s="248" t="n">
        <f aca="false">1+E$13*(C77-H$11)/(E$12-H$11)</f>
        <v>1.00932621473512</v>
      </c>
      <c r="E77" s="245" t="n">
        <f aca="false">1+E76</f>
        <v>1958</v>
      </c>
      <c r="F77" s="207"/>
      <c r="G77" s="247"/>
      <c r="H77" s="250"/>
      <c r="M77" s="206"/>
      <c r="N77" s="207"/>
    </row>
    <row r="78" customFormat="false" ht="12.75" hidden="false" customHeight="false" outlineLevel="0" collapsed="false">
      <c r="B78" s="171" t="n">
        <f aca="false">1+B77</f>
        <v>59</v>
      </c>
      <c r="C78" s="247" t="n">
        <f aca="false">+C77*D77</f>
        <v>12.0963623696534</v>
      </c>
      <c r="D78" s="248" t="n">
        <f aca="false">1+E$13*(C78-H$11)/(E$12-H$11)</f>
        <v>1.00915292655868</v>
      </c>
      <c r="E78" s="245" t="n">
        <f aca="false">1+E77</f>
        <v>1959</v>
      </c>
      <c r="F78" s="207"/>
      <c r="G78" s="247"/>
      <c r="H78" s="250"/>
      <c r="M78" s="206"/>
      <c r="N78" s="207"/>
    </row>
    <row r="79" customFormat="false" ht="12.75" hidden="false" customHeight="false" outlineLevel="0" collapsed="false">
      <c r="B79" s="171" t="n">
        <f aca="false">1+B78</f>
        <v>60</v>
      </c>
      <c r="C79" s="247" t="n">
        <f aca="false">+C78*D78</f>
        <v>12.20707948605</v>
      </c>
      <c r="D79" s="248" t="n">
        <f aca="false">1+E$13*(C79-H$11)/(E$12-H$11)</f>
        <v>1.00898127211465</v>
      </c>
      <c r="E79" s="245" t="n">
        <f aca="false">1+E78</f>
        <v>1960</v>
      </c>
      <c r="F79" s="207" t="n">
        <f aca="false">S25/1000</f>
        <v>11.486</v>
      </c>
      <c r="G79" s="249" t="n">
        <f aca="false">+(F79-C79)^2</f>
        <v>0.519955625202119</v>
      </c>
      <c r="H79" s="250"/>
      <c r="M79" s="206"/>
      <c r="N79" s="207"/>
    </row>
    <row r="80" customFormat="false" ht="12.75" hidden="false" customHeight="false" outlineLevel="0" collapsed="false">
      <c r="B80" s="171" t="n">
        <f aca="false">1+B79</f>
        <v>61</v>
      </c>
      <c r="C80" s="247" t="n">
        <f aca="false">+C79*D79</f>
        <v>12.3167145886394</v>
      </c>
      <c r="D80" s="248" t="n">
        <f aca="false">1+E$13*(C80-H$11)/(E$12-H$11)</f>
        <v>1.00881129521141</v>
      </c>
      <c r="E80" s="245" t="n">
        <f aca="false">1+E79</f>
        <v>1961</v>
      </c>
      <c r="F80" s="207"/>
      <c r="G80" s="247"/>
      <c r="H80" s="250"/>
      <c r="M80" s="206"/>
      <c r="N80" s="207"/>
    </row>
    <row r="81" customFormat="false" ht="12.75" hidden="false" customHeight="false" outlineLevel="0" collapsed="false">
      <c r="B81" s="171" t="n">
        <f aca="false">1+B80</f>
        <v>62</v>
      </c>
      <c r="C81" s="247" t="n">
        <f aca="false">+C80*D80</f>
        <v>12.4252407969146</v>
      </c>
      <c r="D81" s="248" t="n">
        <f aca="false">1+E$13*(C81-H$11)/(E$12-H$11)</f>
        <v>1.00864303752416</v>
      </c>
      <c r="E81" s="245" t="n">
        <f aca="false">1+E80</f>
        <v>1962</v>
      </c>
      <c r="F81" s="207"/>
      <c r="G81" s="247"/>
      <c r="H81" s="250"/>
      <c r="M81" s="206"/>
      <c r="N81" s="207"/>
    </row>
    <row r="82" customFormat="false" ht="12.75" hidden="false" customHeight="false" outlineLevel="0" collapsed="false">
      <c r="B82" s="171" t="n">
        <f aca="false">1+B81</f>
        <v>63</v>
      </c>
      <c r="C82" s="247" t="n">
        <f aca="false">+C81*D81</f>
        <v>12.5326326193691</v>
      </c>
      <c r="D82" s="248" t="n">
        <f aca="false">1+E$13*(C82-H$11)/(E$12-H$11)</f>
        <v>1.00847653857462</v>
      </c>
      <c r="E82" s="245" t="n">
        <f aca="false">1+E81</f>
        <v>1963</v>
      </c>
      <c r="F82" s="207"/>
      <c r="G82" s="247"/>
      <c r="H82" s="250"/>
      <c r="M82" s="206"/>
      <c r="N82" s="207"/>
    </row>
    <row r="83" customFormat="false" ht="12.75" hidden="false" customHeight="false" outlineLevel="0" collapsed="false">
      <c r="B83" s="171" t="n">
        <f aca="false">1+B82</f>
        <v>64</v>
      </c>
      <c r="C83" s="247" t="n">
        <f aca="false">+C82*D82</f>
        <v>12.6388659632087</v>
      </c>
      <c r="D83" s="248" t="n">
        <f aca="false">1+E$13*(C83-H$11)/(E$12-H$11)</f>
        <v>1.00831183571596</v>
      </c>
      <c r="E83" s="245" t="n">
        <f aca="false">1+E82</f>
        <v>1964</v>
      </c>
      <c r="F83" s="207"/>
      <c r="G83" s="247"/>
      <c r="H83" s="250"/>
      <c r="M83" s="206"/>
      <c r="N83" s="207"/>
    </row>
    <row r="84" customFormat="false" ht="12.75" hidden="false" customHeight="false" outlineLevel="0" collapsed="false">
      <c r="B84" s="171" t="n">
        <f aca="false">1+B83</f>
        <v>65</v>
      </c>
      <c r="C84" s="247" t="n">
        <f aca="false">+C83*D83</f>
        <v>12.7439181407309</v>
      </c>
      <c r="D84" s="248" t="n">
        <f aca="false">1+E$13*(C84-H$11)/(E$12-H$11)</f>
        <v>1.0081489641229</v>
      </c>
      <c r="E84" s="245" t="n">
        <f aca="false">1+E83</f>
        <v>1965</v>
      </c>
      <c r="F84" s="207"/>
      <c r="G84" s="247"/>
      <c r="H84" s="250"/>
      <c r="M84" s="206"/>
      <c r="N84" s="207"/>
    </row>
    <row r="85" customFormat="false" ht="12.75" hidden="false" customHeight="false" outlineLevel="0" collapsed="false">
      <c r="B85" s="171" t="n">
        <f aca="false">1+B84</f>
        <v>66</v>
      </c>
      <c r="C85" s="247" t="n">
        <f aca="false">+C84*D84</f>
        <v>12.8477678724449</v>
      </c>
      <c r="D85" s="248" t="n">
        <f aca="false">1+E$13*(C85-H$11)/(E$12-H$11)</f>
        <v>1.00798795678691</v>
      </c>
      <c r="E85" s="245" t="n">
        <f aca="false">1+E84</f>
        <v>1966</v>
      </c>
      <c r="F85" s="207"/>
      <c r="G85" s="247"/>
      <c r="H85" s="250"/>
      <c r="M85" s="206"/>
      <c r="N85" s="207"/>
    </row>
    <row r="86" customFormat="false" ht="12.75" hidden="false" customHeight="false" outlineLevel="0" collapsed="false">
      <c r="B86" s="171" t="n">
        <f aca="false">1+B85</f>
        <v>67</v>
      </c>
      <c r="C86" s="247" t="n">
        <f aca="false">+C85*D85</f>
        <v>12.9503952870182</v>
      </c>
      <c r="D86" s="248" t="n">
        <f aca="false">1+E$13*(C86-H$11)/(E$12-H$11)</f>
        <v>1.00782884451625</v>
      </c>
      <c r="E86" s="245" t="n">
        <f aca="false">1+E85</f>
        <v>1967</v>
      </c>
      <c r="F86" s="207"/>
      <c r="G86" s="247"/>
      <c r="H86" s="250"/>
      <c r="M86" s="206"/>
      <c r="N86" s="207"/>
    </row>
    <row r="87" customFormat="false" ht="12.75" hidden="false" customHeight="false" outlineLevel="0" collapsed="false">
      <c r="B87" s="171" t="n">
        <f aca="false">1+B86</f>
        <v>68</v>
      </c>
      <c r="C87" s="247" t="n">
        <f aca="false">+C86*D86</f>
        <v>13.0517819181442</v>
      </c>
      <c r="D87" s="248" t="n">
        <f aca="false">1+E$13*(C87-H$11)/(E$12-H$11)</f>
        <v>1.00767165594086</v>
      </c>
      <c r="E87" s="245" t="n">
        <f aca="false">1+E86</f>
        <v>1968</v>
      </c>
      <c r="F87" s="207"/>
      <c r="G87" s="247"/>
      <c r="H87" s="250"/>
      <c r="M87" s="206"/>
      <c r="N87" s="207"/>
    </row>
    <row r="88" customFormat="false" ht="12.75" hidden="false" customHeight="false" outlineLevel="0" collapsed="false">
      <c r="B88" s="171" t="n">
        <f aca="false">1+B87</f>
        <v>69</v>
      </c>
      <c r="C88" s="247" t="n">
        <f aca="false">+C87*D87</f>
        <v>13.1519106984354</v>
      </c>
      <c r="D88" s="248" t="n">
        <f aca="false">1+E$13*(C88-H$11)/(E$12-H$11)</f>
        <v>1.00751641752181</v>
      </c>
      <c r="E88" s="245" t="n">
        <f aca="false">1+E87</f>
        <v>1969</v>
      </c>
      <c r="F88" s="207"/>
      <c r="G88" s="247"/>
      <c r="H88" s="250"/>
      <c r="M88" s="206"/>
      <c r="N88" s="207"/>
    </row>
    <row r="89" customFormat="false" ht="12.75" hidden="false" customHeight="false" outlineLevel="0" collapsed="false">
      <c r="B89" s="171" t="n">
        <f aca="false">1+B88</f>
        <v>70</v>
      </c>
      <c r="C89" s="247" t="n">
        <f aca="false">+C88*D88</f>
        <v>13.2507659504543</v>
      </c>
      <c r="D89" s="248" t="n">
        <f aca="false">1+E$13*(C89-H$11)/(E$12-H$11)</f>
        <v>1.00736315356519</v>
      </c>
      <c r="E89" s="245" t="n">
        <f aca="false">1+E88</f>
        <v>1970</v>
      </c>
      <c r="F89" s="207" t="n">
        <f aca="false">S26/1000</f>
        <v>13.032</v>
      </c>
      <c r="G89" s="249" t="n">
        <f aca="false">+(F89-C89)^2</f>
        <v>0.0478585410781855</v>
      </c>
      <c r="H89" s="250"/>
      <c r="M89" s="206"/>
      <c r="N89" s="207"/>
    </row>
    <row r="90" customFormat="false" ht="12.75" hidden="false" customHeight="false" outlineLevel="0" collapsed="false">
      <c r="B90" s="171" t="n">
        <f aca="false">1+B89</f>
        <v>71</v>
      </c>
      <c r="C90" s="247" t="n">
        <f aca="false">+C89*D89</f>
        <v>13.3483333750039</v>
      </c>
      <c r="D90" s="248" t="n">
        <f aca="false">1+E$13*(C90-H$11)/(E$12-H$11)</f>
        <v>1.0072118862403</v>
      </c>
      <c r="E90" s="245" t="n">
        <f aca="false">1+E89</f>
        <v>1971</v>
      </c>
      <c r="F90" s="207"/>
      <c r="G90" s="247"/>
      <c r="H90" s="250"/>
      <c r="M90" s="206"/>
      <c r="N90" s="207"/>
    </row>
    <row r="91" customFormat="false" ht="12.75" hidden="false" customHeight="false" outlineLevel="0" collapsed="false">
      <c r="B91" s="171" t="n">
        <f aca="false">1+B90</f>
        <v>72</v>
      </c>
      <c r="C91" s="247" t="n">
        <f aca="false">+C90*D90</f>
        <v>13.4446000368021</v>
      </c>
      <c r="D91" s="248" t="n">
        <f aca="false">1+E$13*(C91-H$11)/(E$12-H$11)</f>
        <v>1.00706263560186</v>
      </c>
      <c r="E91" s="245" t="n">
        <f aca="false">1+E90</f>
        <v>1972</v>
      </c>
      <c r="F91" s="207"/>
      <c r="G91" s="247"/>
      <c r="H91" s="250"/>
      <c r="M91" s="206"/>
      <c r="N91" s="207"/>
    </row>
    <row r="92" customFormat="false" ht="12.75" hidden="false" customHeight="false" outlineLevel="0" collapsed="false">
      <c r="B92" s="171" t="n">
        <f aca="false">1+B91</f>
        <v>73</v>
      </c>
      <c r="C92" s="247" t="n">
        <f aca="false">+C91*D91</f>
        <v>13.5395543476747</v>
      </c>
      <c r="D92" s="248" t="n">
        <f aca="false">1+E$13*(C92-H$11)/(E$12-H$11)</f>
        <v>1.00691541961601</v>
      </c>
      <c r="E92" s="245" t="n">
        <f aca="false">1+E91</f>
        <v>1973</v>
      </c>
      <c r="F92" s="207"/>
      <c r="G92" s="247"/>
      <c r="H92" s="250"/>
      <c r="M92" s="206"/>
      <c r="N92" s="207"/>
    </row>
    <row r="93" customFormat="false" ht="12.75" hidden="false" customHeight="false" outlineLevel="0" collapsed="false">
      <c r="B93" s="171" t="n">
        <f aca="false">1+B92</f>
        <v>74</v>
      </c>
      <c r="C93" s="247" t="n">
        <f aca="false">+C92*D92</f>
        <v>13.6331860474026</v>
      </c>
      <c r="D93" s="248" t="n">
        <f aca="false">1+E$13*(C93-H$11)/(E$12-H$11)</f>
        <v>1.00677025419007</v>
      </c>
      <c r="E93" s="245" t="n">
        <f aca="false">1+E92</f>
        <v>1974</v>
      </c>
      <c r="F93" s="207"/>
      <c r="G93" s="247"/>
      <c r="H93" s="250"/>
      <c r="M93" s="206"/>
      <c r="N93" s="207"/>
    </row>
    <row r="94" customFormat="false" ht="12.75" hidden="false" customHeight="false" outlineLevel="0" collapsed="false">
      <c r="B94" s="171" t="n">
        <f aca="false">1+B93</f>
        <v>75</v>
      </c>
      <c r="C94" s="247" t="n">
        <f aca="false">+C93*D93</f>
        <v>13.7254861823641</v>
      </c>
      <c r="D94" s="248" t="n">
        <f aca="false">1+E$13*(C94-H$11)/(E$12-H$11)</f>
        <v>1.00662715320564</v>
      </c>
      <c r="E94" s="245" t="n">
        <f aca="false">1+E93</f>
        <v>1975</v>
      </c>
      <c r="F94" s="207"/>
      <c r="G94" s="247"/>
      <c r="H94" s="250"/>
      <c r="M94" s="206"/>
      <c r="N94" s="207"/>
    </row>
    <row r="95" customFormat="false" ht="12.75" hidden="false" customHeight="false" outlineLevel="0" collapsed="false">
      <c r="B95" s="171" t="n">
        <f aca="false">1+B94</f>
        <v>76</v>
      </c>
      <c r="C95" s="247" t="n">
        <f aca="false">+C94*D94</f>
        <v>13.8164470821165</v>
      </c>
      <c r="D95" s="248" t="n">
        <f aca="false">1+E$13*(C95-H$11)/(E$12-H$11)</f>
        <v>1.00648612855486</v>
      </c>
      <c r="E95" s="245" t="n">
        <f aca="false">1+E94</f>
        <v>1976</v>
      </c>
      <c r="F95" s="207"/>
      <c r="G95" s="247"/>
      <c r="H95" s="250"/>
      <c r="M95" s="206"/>
      <c r="N95" s="207"/>
    </row>
    <row r="96" customFormat="false" ht="12.75" hidden="false" customHeight="false" outlineLevel="0" collapsed="false">
      <c r="B96" s="171" t="n">
        <f aca="false">1+B95</f>
        <v>77</v>
      </c>
      <c r="C96" s="247" t="n">
        <f aca="false">+C95*D95</f>
        <v>13.9060623340625</v>
      </c>
      <c r="D96" s="248" t="n">
        <f aca="false">1+E$13*(C96-H$11)/(E$12-H$11)</f>
        <v>1.00634719017975</v>
      </c>
      <c r="E96" s="245" t="n">
        <f aca="false">1+E95</f>
        <v>1977</v>
      </c>
      <c r="F96" s="207"/>
      <c r="G96" s="247"/>
      <c r="H96" s="250"/>
      <c r="M96" s="206"/>
      <c r="N96" s="207"/>
    </row>
    <row r="97" customFormat="false" ht="12.75" hidden="false" customHeight="false" outlineLevel="0" collapsed="false">
      <c r="B97" s="171" t="n">
        <f aca="false">1+B96</f>
        <v>78</v>
      </c>
      <c r="C97" s="247" t="n">
        <f aca="false">+C96*D96</f>
        <v>13.9943267563482</v>
      </c>
      <c r="D97" s="248" t="n">
        <f aca="false">1+E$13*(C97-H$11)/(E$12-H$11)</f>
        <v>1.00621034611419</v>
      </c>
      <c r="E97" s="245" t="n">
        <f aca="false">1+E96</f>
        <v>1978</v>
      </c>
      <c r="F97" s="207"/>
      <c r="G97" s="247"/>
      <c r="H97" s="250"/>
      <c r="M97" s="206"/>
      <c r="N97" s="207"/>
    </row>
    <row r="98" customFormat="false" ht="12.75" hidden="false" customHeight="false" outlineLevel="0" collapsed="false">
      <c r="B98" s="171" t="n">
        <f aca="false">1+B97</f>
        <v>79</v>
      </c>
      <c r="C98" s="247" t="n">
        <f aca="false">+C97*D97</f>
        <v>14.0812363691402</v>
      </c>
      <c r="D98" s="248" t="n">
        <f aca="false">1+E$13*(C98-H$11)/(E$12-H$11)</f>
        <v>1.00607560252846</v>
      </c>
      <c r="E98" s="245" t="n">
        <f aca="false">1+E97</f>
        <v>1979</v>
      </c>
      <c r="F98" s="207"/>
      <c r="G98" s="247"/>
      <c r="H98" s="250"/>
      <c r="M98" s="206"/>
      <c r="N98" s="207"/>
    </row>
    <row r="99" customFormat="false" ht="12.75" hidden="false" customHeight="false" outlineLevel="0" collapsed="false">
      <c r="B99" s="171" t="n">
        <f aca="false">1+B98</f>
        <v>80</v>
      </c>
      <c r="C99" s="247" t="n">
        <f aca="false">+C98*D98</f>
        <v>14.1667883644284</v>
      </c>
      <c r="D99" s="248" t="n">
        <f aca="false">1+E$13*(C99-H$11)/(E$12-H$11)</f>
        <v>1.00594296377608</v>
      </c>
      <c r="E99" s="245" t="n">
        <f aca="false">1+E98</f>
        <v>1980</v>
      </c>
      <c r="F99" s="207" t="n">
        <f aca="false">S27/1000</f>
        <v>14.144</v>
      </c>
      <c r="G99" s="249" t="n">
        <f aca="false">+(F99-C99)^2</f>
        <v>0.000519309553323699</v>
      </c>
      <c r="H99" s="250"/>
      <c r="M99" s="206"/>
      <c r="N99" s="207"/>
    </row>
    <row r="100" customFormat="false" ht="12.75" hidden="false" customHeight="false" outlineLevel="0" collapsed="false">
      <c r="B100" s="171" t="n">
        <f aca="false">1+B99</f>
        <v>81</v>
      </c>
      <c r="C100" s="247" t="n">
        <f aca="false">+C99*D99</f>
        <v>14.2509810745016</v>
      </c>
      <c r="D100" s="248" t="n">
        <f aca="false">1+E$13*(C100-H$11)/(E$12-H$11)</f>
        <v>1.00581243244263</v>
      </c>
      <c r="E100" s="245" t="n">
        <f aca="false">1+E99</f>
        <v>1981</v>
      </c>
      <c r="F100" s="207"/>
      <c r="G100" s="247"/>
      <c r="H100" s="250"/>
      <c r="M100" s="206"/>
      <c r="N100" s="207"/>
    </row>
    <row r="101" customFormat="false" ht="12.75" hidden="false" customHeight="false" outlineLevel="0" collapsed="false">
      <c r="B101" s="171" t="n">
        <f aca="false">1+B100</f>
        <v>82</v>
      </c>
      <c r="C101" s="247" t="n">
        <f aca="false">+C100*D100</f>
        <v>14.3338139392384</v>
      </c>
      <c r="D101" s="248" t="n">
        <f aca="false">1+E$13*(C101-H$11)/(E$12-H$11)</f>
        <v>1.00568400939653</v>
      </c>
      <c r="E101" s="245" t="n">
        <f aca="false">1+E100</f>
        <v>1982</v>
      </c>
      <c r="F101" s="207"/>
      <c r="G101" s="247"/>
      <c r="H101" s="250"/>
      <c r="M101" s="206"/>
      <c r="N101" s="207"/>
    </row>
    <row r="102" customFormat="false" ht="12.75" hidden="false" customHeight="false" outlineLevel="0" collapsed="false">
      <c r="B102" s="171" t="n">
        <f aca="false">1+B101</f>
        <v>83</v>
      </c>
      <c r="C102" s="247" t="n">
        <f aca="false">+C101*D101</f>
        <v>14.4152874723572</v>
      </c>
      <c r="D102" s="248" t="n">
        <f aca="false">1+E$13*(C102-H$11)/(E$12-H$11)</f>
        <v>1.00555769384131</v>
      </c>
      <c r="E102" s="245" t="n">
        <f aca="false">1+E101</f>
        <v>1983</v>
      </c>
      <c r="F102" s="207"/>
      <c r="G102" s="247"/>
      <c r="H102" s="250"/>
      <c r="M102" s="206"/>
      <c r="N102" s="207"/>
    </row>
    <row r="103" customFormat="false" ht="12.75" hidden="false" customHeight="false" outlineLevel="0" collapsed="false">
      <c r="B103" s="171" t="n">
        <f aca="false">1+B102</f>
        <v>84</v>
      </c>
      <c r="C103" s="247" t="n">
        <f aca="false">+C102*D102</f>
        <v>14.4954032267629</v>
      </c>
      <c r="D103" s="248" t="n">
        <f aca="false">1+E$13*(C103-H$11)/(E$12-H$11)</f>
        <v>1.00543348336936</v>
      </c>
      <c r="E103" s="245" t="n">
        <f aca="false">1+E102</f>
        <v>1984</v>
      </c>
      <c r="F103" s="207"/>
      <c r="G103" s="247"/>
      <c r="H103" s="250"/>
      <c r="M103" s="206"/>
      <c r="N103" s="207"/>
    </row>
    <row r="104" customFormat="false" ht="12.75" hidden="false" customHeight="false" outlineLevel="0" collapsed="false">
      <c r="B104" s="171" t="n">
        <f aca="false">1+B103</f>
        <v>85</v>
      </c>
      <c r="C104" s="247" t="n">
        <f aca="false">+C103*D103</f>
        <v>14.5741637591277</v>
      </c>
      <c r="D104" s="248" t="n">
        <f aca="false">1+E$13*(C104-H$11)/(E$12-H$11)</f>
        <v>1.00531137401686</v>
      </c>
      <c r="E104" s="245" t="n">
        <f aca="false">1+E103</f>
        <v>1985</v>
      </c>
      <c r="F104" s="207"/>
      <c r="G104" s="247"/>
      <c r="H104" s="250"/>
      <c r="M104" s="206"/>
      <c r="N104" s="207"/>
    </row>
    <row r="105" customFormat="false" ht="12.75" hidden="false" customHeight="false" outlineLevel="0" collapsed="false">
      <c r="B105" s="171" t="n">
        <f aca="false">1+B104</f>
        <v>86</v>
      </c>
      <c r="C105" s="247" t="n">
        <f aca="false">+C104*D104</f>
        <v>14.6515725938354</v>
      </c>
      <c r="D105" s="248" t="n">
        <f aca="false">1+E$13*(C105-H$11)/(E$12-H$11)</f>
        <v>1.00519136031964</v>
      </c>
      <c r="E105" s="245" t="n">
        <f aca="false">1+E104</f>
        <v>1986</v>
      </c>
      <c r="F105" s="207"/>
      <c r="G105" s="247"/>
      <c r="H105" s="250"/>
      <c r="M105" s="206"/>
      <c r="N105" s="207"/>
    </row>
    <row r="106" customFormat="false" ht="12.75" hidden="false" customHeight="false" outlineLevel="0" collapsed="false">
      <c r="B106" s="171" t="n">
        <f aca="false">1+B105</f>
        <v>87</v>
      </c>
      <c r="C106" s="247" t="n">
        <f aca="false">+C105*D105</f>
        <v>14.7276341864193</v>
      </c>
      <c r="D106" s="248" t="n">
        <f aca="false">1+E$13*(C106-H$11)/(E$12-H$11)</f>
        <v>1.00507343536989</v>
      </c>
      <c r="E106" s="245" t="n">
        <f aca="false">1+E105</f>
        <v>1987</v>
      </c>
      <c r="F106" s="207"/>
      <c r="G106" s="247"/>
      <c r="H106" s="250"/>
      <c r="M106" s="206"/>
      <c r="N106" s="207"/>
    </row>
    <row r="107" customFormat="false" ht="12.75" hidden="false" customHeight="false" outlineLevel="0" collapsed="false">
      <c r="B107" s="171" t="n">
        <f aca="false">1+B106</f>
        <v>88</v>
      </c>
      <c r="C107" s="247" t="n">
        <f aca="false">+C106*D106</f>
        <v>14.8023538866155</v>
      </c>
      <c r="D107" s="248" t="n">
        <f aca="false">1+E$13*(C107-H$11)/(E$12-H$11)</f>
        <v>1.00495759087346</v>
      </c>
      <c r="E107" s="245" t="n">
        <f aca="false">1+E106</f>
        <v>1988</v>
      </c>
      <c r="F107" s="207"/>
      <c r="G107" s="247"/>
      <c r="H107" s="250"/>
      <c r="M107" s="206"/>
      <c r="N107" s="207"/>
    </row>
    <row r="108" customFormat="false" ht="12.75" hidden="false" customHeight="false" outlineLevel="0" collapsed="false">
      <c r="B108" s="171" t="n">
        <f aca="false">1+B107</f>
        <v>89</v>
      </c>
      <c r="C108" s="247" t="n">
        <f aca="false">+C107*D107</f>
        <v>14.8757379011495</v>
      </c>
      <c r="D108" s="248" t="n">
        <f aca="false">1+E$13*(C108-H$11)/(E$12-H$11)</f>
        <v>1.00484381720752</v>
      </c>
      <c r="E108" s="245" t="n">
        <f aca="false">1+E107</f>
        <v>1989</v>
      </c>
      <c r="F108" s="207"/>
      <c r="G108" s="247"/>
      <c r="H108" s="250"/>
      <c r="M108" s="206"/>
      <c r="N108" s="207"/>
    </row>
    <row r="109" customFormat="false" ht="12.75" hidden="false" customHeight="false" outlineLevel="0" collapsed="false">
      <c r="B109" s="171" t="n">
        <f aca="false">1+B108</f>
        <v>90</v>
      </c>
      <c r="C109" s="247" t="n">
        <f aca="false">+C108*D108</f>
        <v>14.9477932563697</v>
      </c>
      <c r="D109" s="248" t="n">
        <f aca="false">1+E$13*(C109-H$11)/(E$12-H$11)</f>
        <v>1.0047321034785</v>
      </c>
      <c r="E109" s="245" t="n">
        <f aca="false">1+E108</f>
        <v>1990</v>
      </c>
      <c r="F109" s="207" t="n">
        <f aca="false">S28/1000</f>
        <v>14.952</v>
      </c>
      <c r="G109" s="249" t="n">
        <f aca="false">+(F109-C109)^2</f>
        <v>1.76966919711177E-005</v>
      </c>
      <c r="H109" s="250"/>
      <c r="M109" s="206"/>
      <c r="N109" s="207"/>
    </row>
    <row r="110" customFormat="false" ht="12.75" hidden="false" customHeight="false" outlineLevel="0" collapsed="false">
      <c r="B110" s="171" t="n">
        <f aca="false">1+B109</f>
        <v>91</v>
      </c>
      <c r="C110" s="247" t="n">
        <f aca="false">+C109*D109</f>
        <v>15.018527760834</v>
      </c>
      <c r="D110" s="248" t="n">
        <f aca="false">1+E$13*(C110-H$11)/(E$12-H$11)</f>
        <v>1.0046224375801</v>
      </c>
      <c r="E110" s="245" t="n">
        <f aca="false">1+E109</f>
        <v>1991</v>
      </c>
      <c r="F110" s="207"/>
      <c r="G110" s="247"/>
      <c r="H110" s="250"/>
      <c r="M110" s="206"/>
      <c r="N110" s="207"/>
    </row>
    <row r="111" customFormat="false" ht="12.75" hidden="false" customHeight="false" outlineLevel="0" collapsed="false">
      <c r="B111" s="171" t="n">
        <f aca="false">1+B110</f>
        <v>92</v>
      </c>
      <c r="C111" s="247" t="n">
        <f aca="false">+C110*D110</f>
        <v>15.0879499679535</v>
      </c>
      <c r="D111" s="248" t="n">
        <f aca="false">1+E$13*(C111-H$11)/(E$12-H$11)</f>
        <v>1.00451480625123</v>
      </c>
      <c r="E111" s="245" t="n">
        <f aca="false">1+E110</f>
        <v>1992</v>
      </c>
      <c r="F111" s="207"/>
      <c r="G111" s="247"/>
      <c r="H111" s="250"/>
      <c r="M111" s="206"/>
      <c r="N111" s="207"/>
    </row>
    <row r="112" customFormat="false" ht="12.75" hidden="false" customHeight="false" outlineLevel="0" collapsed="false">
      <c r="B112" s="171" t="n">
        <f aca="false">1+B111</f>
        <v>93</v>
      </c>
      <c r="C112" s="247" t="n">
        <f aca="false">+C111*D111</f>
        <v>15.1560691387871</v>
      </c>
      <c r="D112" s="248" t="n">
        <f aca="false">1+E$13*(C112-H$11)/(E$12-H$11)</f>
        <v>1.00440919513366</v>
      </c>
      <c r="E112" s="245" t="n">
        <f aca="false">1+E111</f>
        <v>1993</v>
      </c>
      <c r="F112" s="207"/>
      <c r="G112" s="247"/>
      <c r="H112" s="250"/>
      <c r="M112" s="206"/>
      <c r="N112" s="207"/>
    </row>
    <row r="113" customFormat="false" ht="12.75" hidden="false" customHeight="false" outlineLevel="0" collapsed="false">
      <c r="B113" s="171" t="n">
        <f aca="false">1+B112</f>
        <v>94</v>
      </c>
      <c r="C113" s="247" t="n">
        <f aca="false">+C112*D112</f>
        <v>15.2228952050793</v>
      </c>
      <c r="D113" s="248" t="n">
        <f aca="false">1+E$13*(C113-H$11)/(E$12-H$11)</f>
        <v>1.00430558882933</v>
      </c>
      <c r="E113" s="245" t="n">
        <f aca="false">1+E112</f>
        <v>1994</v>
      </c>
      <c r="F113" s="207"/>
      <c r="G113" s="247"/>
      <c r="H113" s="250"/>
      <c r="M113" s="206"/>
      <c r="N113" s="207"/>
    </row>
    <row r="114" customFormat="false" ht="12.75" hidden="false" customHeight="false" outlineLevel="0" collapsed="false">
      <c r="B114" s="171" t="n">
        <f aca="false">1+B113</f>
        <v>95</v>
      </c>
      <c r="C114" s="247" t="n">
        <f aca="false">+C113*D113</f>
        <v>15.2884387326245</v>
      </c>
      <c r="D114" s="248" t="n">
        <f aca="false">1+E$13*(C114-H$11)/(E$12-H$11)</f>
        <v>1.00420397095717</v>
      </c>
      <c r="E114" s="245" t="n">
        <f aca="false">1+E113</f>
        <v>1995</v>
      </c>
      <c r="F114" s="207"/>
      <c r="G114" s="247"/>
      <c r="H114" s="250"/>
      <c r="M114" s="206"/>
      <c r="N114" s="207"/>
    </row>
    <row r="115" customFormat="false" ht="12.75" hidden="false" customHeight="false" outlineLevel="0" collapsed="false">
      <c r="B115" s="171" t="n">
        <f aca="false">1+B114</f>
        <v>96</v>
      </c>
      <c r="C115" s="247" t="n">
        <f aca="false">+C114*D114</f>
        <v>15.3527108850369</v>
      </c>
      <c r="D115" s="248" t="n">
        <f aca="false">1+E$13*(C115-H$11)/(E$12-H$11)</f>
        <v>1.00410432420925</v>
      </c>
      <c r="E115" s="245" t="n">
        <f aca="false">1+E114</f>
        <v>1996</v>
      </c>
      <c r="F115" s="207"/>
      <c r="G115" s="247"/>
      <c r="H115" s="250"/>
      <c r="M115" s="206"/>
      <c r="N115" s="207"/>
    </row>
    <row r="116" customFormat="false" ht="12.75" hidden="false" customHeight="false" outlineLevel="0" collapsed="false">
      <c r="B116" s="171" t="n">
        <f aca="false">1+B115</f>
        <v>97</v>
      </c>
      <c r="C116" s="247" t="n">
        <f aca="false">+C115*D115</f>
        <v>15.4157233879999</v>
      </c>
      <c r="D116" s="248" t="n">
        <f aca="false">1+E$13*(C116-H$11)/(E$12-H$11)</f>
        <v>1.0040066304062</v>
      </c>
      <c r="E116" s="245" t="n">
        <f aca="false">1+E115</f>
        <v>1997</v>
      </c>
      <c r="F116" s="207"/>
      <c r="G116" s="247"/>
      <c r="H116" s="250"/>
      <c r="M116" s="206"/>
      <c r="N116" s="207"/>
    </row>
    <row r="117" customFormat="false" ht="12.75" hidden="false" customHeight="false" outlineLevel="0" collapsed="false">
      <c r="B117" s="171" t="n">
        <f aca="false">1+B116</f>
        <v>98</v>
      </c>
      <c r="C117" s="247" t="n">
        <f aca="false">+C116*D116</f>
        <v>15.4774884940599</v>
      </c>
      <c r="D117" s="248" t="n">
        <f aca="false">1+E$13*(C117-H$11)/(E$12-H$11)</f>
        <v>1.00391087055185</v>
      </c>
      <c r="E117" s="245" t="n">
        <f aca="false">1+E116</f>
        <v>1998</v>
      </c>
      <c r="F117" s="207"/>
      <c r="G117" s="247"/>
      <c r="H117" s="250"/>
      <c r="M117" s="206"/>
      <c r="N117" s="207"/>
    </row>
    <row r="118" customFormat="false" ht="12.75" hidden="false" customHeight="false" outlineLevel="0" collapsed="false">
      <c r="B118" s="171" t="n">
        <f aca="false">1+B117</f>
        <v>99</v>
      </c>
      <c r="C118" s="247" t="n">
        <f aca="false">+C117*D117</f>
        <v>15.5380189480278</v>
      </c>
      <c r="D118" s="248" t="n">
        <f aca="false">1+E$13*(C118-H$11)/(E$12-H$11)</f>
        <v>1.00381702488678</v>
      </c>
      <c r="E118" s="245" t="n">
        <f aca="false">1+E117</f>
        <v>1999</v>
      </c>
      <c r="F118" s="207"/>
      <c r="G118" s="247"/>
      <c r="H118" s="250"/>
      <c r="M118" s="206"/>
      <c r="N118" s="207"/>
    </row>
    <row r="119" customFormat="false" ht="12.75" hidden="false" customHeight="false" outlineLevel="0" collapsed="false">
      <c r="B119" s="171" t="n">
        <f aca="false">1+B118</f>
        <v>100</v>
      </c>
      <c r="C119" s="247" t="n">
        <f aca="false">+C118*D118</f>
        <v>15.5973279530437</v>
      </c>
      <c r="D119" s="248" t="n">
        <f aca="false">1+E$13*(C119-H$11)/(E$12-H$11)</f>
        <v>1.00372507294102</v>
      </c>
      <c r="E119" s="245" t="n">
        <f aca="false">1+E118</f>
        <v>2000</v>
      </c>
      <c r="F119" s="207" t="n">
        <f aca="false">S29/1000</f>
        <v>15.908</v>
      </c>
      <c r="G119" s="249" t="n">
        <f aca="false">+(F119-C119)^2</f>
        <v>0.0965171207600454</v>
      </c>
      <c r="H119" s="250"/>
      <c r="M119" s="206"/>
      <c r="N119" s="207"/>
    </row>
    <row r="120" customFormat="false" ht="12.75" hidden="false" customHeight="false" outlineLevel="0" collapsed="false">
      <c r="B120" s="171" t="n">
        <f aca="false">1+B119</f>
        <v>101</v>
      </c>
      <c r="C120" s="247" t="n">
        <f aca="false">+C119*D119</f>
        <v>15.6554291373537</v>
      </c>
      <c r="D120" s="248" t="n">
        <f aca="false">1+E$13*(C120-H$11)/(E$12-H$11)</f>
        <v>1.0036349935855</v>
      </c>
      <c r="E120" s="245" t="n">
        <f aca="false">1+E119</f>
        <v>2001</v>
      </c>
      <c r="F120" s="207"/>
      <c r="G120" s="247"/>
      <c r="H120" s="250"/>
      <c r="M120" s="206"/>
      <c r="N120" s="207"/>
    </row>
    <row r="121" customFormat="false" ht="12.75" hidden="false" customHeight="false" outlineLevel="0" collapsed="false">
      <c r="B121" s="171" t="n">
        <f aca="false">1+B120</f>
        <v>102</v>
      </c>
      <c r="C121" s="247" t="n">
        <f aca="false">+C120*D120</f>
        <v>15.7123365218462</v>
      </c>
      <c r="D121" s="248" t="n">
        <f aca="false">1+E$13*(C121-H$11)/(E$12-H$11)</f>
        <v>1.00354676508241</v>
      </c>
      <c r="E121" s="245" t="n">
        <f aca="false">1+E120</f>
        <v>2002</v>
      </c>
      <c r="F121" s="207"/>
      <c r="G121" s="247"/>
      <c r="H121" s="250"/>
    </row>
    <row r="122" customFormat="false" ht="12.75" hidden="false" customHeight="false" outlineLevel="0" collapsed="false">
      <c r="B122" s="171" t="n">
        <f aca="false">1+B121</f>
        <v>103</v>
      </c>
      <c r="C122" s="247" t="n">
        <f aca="false">+C121*D121</f>
        <v>15.768064488385</v>
      </c>
      <c r="D122" s="248" t="n">
        <f aca="false">1+E$13*(C122-H$11)/(E$12-H$11)</f>
        <v>1.00346036513429</v>
      </c>
      <c r="E122" s="245" t="n">
        <f aca="false">1+E121</f>
        <v>2003</v>
      </c>
      <c r="F122" s="207"/>
      <c r="G122" s="247"/>
      <c r="H122" s="250"/>
    </row>
    <row r="123" customFormat="false" ht="12.75" hidden="false" customHeight="false" outlineLevel="0" collapsed="false">
      <c r="B123" s="171" t="n">
        <f aca="false">1+B122</f>
        <v>104</v>
      </c>
      <c r="C123" s="247" t="n">
        <f aca="false">+C122*D122</f>
        <v>15.8226277489758</v>
      </c>
      <c r="D123" s="248" t="n">
        <f aca="false">1+E$13*(C123-H$11)/(E$12-H$11)</f>
        <v>1.00337577093182</v>
      </c>
      <c r="E123" s="245" t="n">
        <f aca="false">1+E122</f>
        <v>2004</v>
      </c>
      <c r="F123" s="207"/>
      <c r="G123" s="247"/>
      <c r="H123" s="250"/>
    </row>
    <row r="124" customFormat="false" ht="12.75" hidden="false" customHeight="false" outlineLevel="0" collapsed="false">
      <c r="B124" s="171" t="n">
        <f aca="false">1+B123</f>
        <v>105</v>
      </c>
      <c r="C124" s="247" t="n">
        <f aca="false">+C123*D123</f>
        <v>15.8760413157958</v>
      </c>
      <c r="D124" s="248" t="n">
        <f aca="false">1+E$13*(C124-H$11)/(E$12-H$11)</f>
        <v>1.00329295920032</v>
      </c>
      <c r="E124" s="245" t="n">
        <f aca="false">1+E123</f>
        <v>2005</v>
      </c>
      <c r="F124" s="207"/>
      <c r="G124" s="247"/>
      <c r="H124" s="250"/>
    </row>
    <row r="125" customFormat="false" ht="12.75" hidden="false" customHeight="false" outlineLevel="0" collapsed="false">
      <c r="B125" s="171" t="n">
        <f aca="false">1+B124</f>
        <v>106</v>
      </c>
      <c r="C125" s="247" t="n">
        <f aca="false">+C124*D124</f>
        <v>15.9283204721112</v>
      </c>
      <c r="D125" s="248" t="n">
        <f aca="false">1+E$13*(C125-H$11)/(E$12-H$11)</f>
        <v>1.00321190624479</v>
      </c>
      <c r="E125" s="245" t="n">
        <f aca="false">1+E124</f>
        <v>2006</v>
      </c>
      <c r="F125" s="207"/>
      <c r="G125" s="247"/>
      <c r="H125" s="250"/>
    </row>
    <row r="126" customFormat="false" ht="12.75" hidden="false" customHeight="false" outlineLevel="0" collapsed="false">
      <c r="B126" s="171" t="n">
        <f aca="false">1+B125</f>
        <v>107</v>
      </c>
      <c r="C126" s="247" t="n">
        <f aca="false">+C125*D125</f>
        <v>15.9794807441046</v>
      </c>
      <c r="D126" s="248" t="n">
        <f aca="false">1+E$13*(C126-H$11)/(E$12-H$11)</f>
        <v>1.00313258799364</v>
      </c>
      <c r="E126" s="245" t="n">
        <f aca="false">1+E125</f>
        <v>2007</v>
      </c>
      <c r="F126" s="207"/>
      <c r="G126" s="247"/>
      <c r="H126" s="250"/>
    </row>
    <row r="127" customFormat="false" ht="12.75" hidden="false" customHeight="false" outlineLevel="0" collapsed="false">
      <c r="B127" s="171" t="n">
        <f aca="false">1+B126</f>
        <v>108</v>
      </c>
      <c r="C127" s="247" t="n">
        <f aca="false">+C126*D126</f>
        <v>16.0295378736281</v>
      </c>
      <c r="D127" s="248" t="n">
        <f aca="false">1+E$13*(C127-H$11)/(E$12-H$11)</f>
        <v>1.00305498004089</v>
      </c>
      <c r="E127" s="245" t="n">
        <f aca="false">1+E126</f>
        <v>2008</v>
      </c>
      <c r="F127" s="207"/>
      <c r="G127" s="247"/>
      <c r="H127" s="250"/>
    </row>
    <row r="128" customFormat="false" ht="12.75" hidden="false" customHeight="false" outlineLevel="0" collapsed="false">
      <c r="B128" s="171" t="n">
        <f aca="false">1+B127</f>
        <v>109</v>
      </c>
      <c r="C128" s="247" t="n">
        <f aca="false">+C127*D127</f>
        <v>16.0785077918967</v>
      </c>
      <c r="D128" s="248" t="n">
        <f aca="false">1+E$13*(C128-H$11)/(E$12-H$11)</f>
        <v>1.00297905768698</v>
      </c>
      <c r="E128" s="245" t="n">
        <f aca="false">1+E127</f>
        <v>2009</v>
      </c>
      <c r="F128" s="207"/>
      <c r="G128" s="247"/>
      <c r="H128" s="250"/>
    </row>
    <row r="129" customFormat="false" ht="12.75" hidden="false" customHeight="false" outlineLevel="0" collapsed="false">
      <c r="B129" s="171" t="n">
        <f aca="false">1+B128</f>
        <v>110</v>
      </c>
      <c r="C129" s="247" t="n">
        <f aca="false">+C128*D128</f>
        <v>16.1264065941293</v>
      </c>
      <c r="D129" s="248" t="n">
        <f aca="false">1+E$13*(C129-H$11)/(E$12-H$11)</f>
        <v>1.00290479597809</v>
      </c>
      <c r="E129" s="245" t="n">
        <f aca="false">1+E128</f>
        <v>2010</v>
      </c>
      <c r="F129" s="207" t="n">
        <f aca="false">S30/1000</f>
        <v>16.783</v>
      </c>
      <c r="G129" s="249" t="n">
        <f aca="false">+(F129-C129)^2</f>
        <v>0.431114900632846</v>
      </c>
      <c r="H129" s="250"/>
    </row>
    <row r="130" customFormat="false" ht="12.75" hidden="false" customHeight="false" outlineLevel="0" collapsed="false">
      <c r="B130" s="171" t="n">
        <f aca="false">1+B129</f>
        <v>111</v>
      </c>
      <c r="C130" s="247" t="n">
        <f aca="false">+C129*D129</f>
        <v>16.1732505151451</v>
      </c>
      <c r="D130" s="248" t="n">
        <f aca="false">1+E$13*(C130-H$11)/(E$12-H$11)</f>
        <v>1.00283216974396</v>
      </c>
      <c r="E130" s="245" t="n">
        <f aca="false">1+E129</f>
        <v>2011</v>
      </c>
      <c r="G130" s="247"/>
      <c r="H130" s="250"/>
    </row>
    <row r="131" customFormat="false" ht="12.75" hidden="false" customHeight="false" outlineLevel="0" collapsed="false">
      <c r="B131" s="171" t="n">
        <f aca="false">1+B130</f>
        <v>112</v>
      </c>
      <c r="C131" s="247" t="n">
        <f aca="false">+C130*D130</f>
        <v>16.2190559059156</v>
      </c>
      <c r="D131" s="248" t="n">
        <f aca="false">1+E$13*(C131-H$11)/(E$12-H$11)</f>
        <v>1.00276115363424</v>
      </c>
      <c r="E131" s="245" t="n">
        <f aca="false">1+E130</f>
        <v>2012</v>
      </c>
      <c r="G131" s="247"/>
      <c r="H131" s="250"/>
    </row>
    <row r="132" customFormat="false" ht="12.75" hidden="false" customHeight="false" outlineLevel="0" collapsed="false">
      <c r="B132" s="171" t="n">
        <f aca="false">1+B131</f>
        <v>113</v>
      </c>
      <c r="C132" s="247" t="n">
        <f aca="false">+C131*D131</f>
        <v>16.2638392110741</v>
      </c>
      <c r="D132" s="248" t="n">
        <f aca="false">1+E$13*(C132-H$11)/(E$12-H$11)</f>
        <v>1.00269172215337</v>
      </c>
      <c r="E132" s="245" t="n">
        <f aca="false">1+E131</f>
        <v>2013</v>
      </c>
      <c r="G132" s="247"/>
      <c r="H132" s="250"/>
    </row>
    <row r="133" customFormat="false" ht="12.75" hidden="false" customHeight="false" outlineLevel="0" collapsed="false">
      <c r="B133" s="171" t="n">
        <f aca="false">1+B132</f>
        <v>114</v>
      </c>
      <c r="C133" s="247" t="n">
        <f aca="false">+C132*D132</f>
        <v>16.3076169473775</v>
      </c>
      <c r="D133" s="248" t="n">
        <f aca="false">1+E$13*(C133-H$11)/(E$12-H$11)</f>
        <v>1.00262384969399</v>
      </c>
      <c r="E133" s="245" t="n">
        <f aca="false">1+E132</f>
        <v>2014</v>
      </c>
      <c r="G133" s="247"/>
      <c r="H133" s="250"/>
    </row>
    <row r="134" customFormat="false" ht="12.75" hidden="false" customHeight="false" outlineLevel="0" collapsed="false">
      <c r="B134" s="171" t="n">
        <f aca="false">1+B133</f>
        <v>115</v>
      </c>
      <c r="C134" s="247" t="n">
        <f aca="false">+C133*D133</f>
        <v>16.3504056831145</v>
      </c>
      <c r="D134" s="248" t="n">
        <f aca="false">1+E$13*(C134-H$11)/(E$12-H$11)</f>
        <v>1.00255751056881</v>
      </c>
      <c r="E134" s="245" t="n">
        <f aca="false">1+E133</f>
        <v>2015</v>
      </c>
      <c r="G134" s="247"/>
      <c r="H134" s="250"/>
    </row>
    <row r="135" customFormat="false" ht="12.75" hidden="false" customHeight="false" outlineLevel="0" collapsed="false">
      <c r="B135" s="171" t="n">
        <f aca="false">1+B134</f>
        <v>116</v>
      </c>
      <c r="C135" s="247" t="n">
        <f aca="false">+C134*D134</f>
        <v>16.3922220184535</v>
      </c>
      <c r="D135" s="248" t="n">
        <f aca="false">1+E$13*(C135-H$11)/(E$12-H$11)</f>
        <v>1.00249267904116</v>
      </c>
      <c r="E135" s="245" t="n">
        <f aca="false">1+E134</f>
        <v>2016</v>
      </c>
      <c r="G135" s="247"/>
      <c r="H135" s="250"/>
    </row>
    <row r="136" customFormat="false" ht="12.75" hidden="false" customHeight="false" outlineLevel="0" collapsed="false">
      <c r="B136" s="171" t="n">
        <f aca="false">1+B135</f>
        <v>117</v>
      </c>
      <c r="C136" s="247" t="n">
        <f aca="false">+C135*D135</f>
        <v>16.4330825667169</v>
      </c>
      <c r="D136" s="248" t="n">
        <f aca="false">1+E$13*(C136-H$11)/(E$12-H$11)</f>
        <v>1.00242932935393</v>
      </c>
      <c r="E136" s="245" t="n">
        <f aca="false">1+E135</f>
        <v>2017</v>
      </c>
      <c r="G136" s="247"/>
      <c r="H136" s="250"/>
    </row>
    <row r="137" customFormat="false" ht="12.75" hidden="false" customHeight="false" outlineLevel="0" collapsed="false">
      <c r="B137" s="171" t="n">
        <f aca="false">1+B136</f>
        <v>118</v>
      </c>
      <c r="C137" s="247" t="n">
        <f aca="false">+C136*D136</f>
        <v>16.4730039365717</v>
      </c>
      <c r="D137" s="248" t="n">
        <f aca="false">1+E$13*(C137-H$11)/(E$12-H$11)</f>
        <v>1.00236743575725</v>
      </c>
      <c r="E137" s="245" t="n">
        <f aca="false">1+E136</f>
        <v>2018</v>
      </c>
      <c r="G137" s="247"/>
      <c r="H137" s="250"/>
    </row>
    <row r="138" customFormat="false" ht="12.75" hidden="false" customHeight="false" outlineLevel="0" collapsed="false">
      <c r="B138" s="171" t="n">
        <f aca="false">1+B137</f>
        <v>119</v>
      </c>
      <c r="C138" s="247" t="n">
        <f aca="false">+C137*D137</f>
        <v>16.5120027151205</v>
      </c>
      <c r="D138" s="248" t="n">
        <f aca="false">1+E$13*(C138-H$11)/(E$12-H$11)</f>
        <v>1.0023069725347</v>
      </c>
      <c r="E138" s="245" t="n">
        <f aca="false">1+E137</f>
        <v>2019</v>
      </c>
      <c r="G138" s="247"/>
      <c r="H138" s="250"/>
    </row>
    <row r="139" customFormat="false" ht="12.75" hidden="false" customHeight="false" outlineLevel="0" collapsed="false">
      <c r="B139" s="171" t="n">
        <f aca="false">1+B138</f>
        <v>120</v>
      </c>
      <c r="C139" s="247" t="n">
        <f aca="false">+C138*D138</f>
        <v>16.5500954518772</v>
      </c>
      <c r="D139" s="248" t="n">
        <f aca="false">1+E$13*(C139-H$11)/(E$12-H$11)</f>
        <v>1.0022479140281</v>
      </c>
      <c r="E139" s="245" t="n">
        <f aca="false">1+E138</f>
        <v>2020</v>
      </c>
      <c r="G139" s="247"/>
      <c r="H139" s="250"/>
    </row>
    <row r="140" customFormat="false" ht="12.75" hidden="false" customHeight="false" outlineLevel="0" collapsed="false">
      <c r="B140" s="171" t="n">
        <f aca="false">1+B139</f>
        <v>121</v>
      </c>
      <c r="C140" s="247" t="n">
        <f aca="false">+C139*D139</f>
        <v>16.5872986436098</v>
      </c>
      <c r="D140" s="248" t="n">
        <f aca="false">1+E$13*(C140-H$11)/(E$12-H$11)</f>
        <v>1.00219023466107</v>
      </c>
      <c r="E140" s="245" t="n">
        <f aca="false">1+E139</f>
        <v>2021</v>
      </c>
      <c r="G140" s="247"/>
      <c r="H140" s="250"/>
    </row>
    <row r="141" customFormat="false" ht="12.75" hidden="false" customHeight="false" outlineLevel="0" collapsed="false">
      <c r="B141" s="171" t="n">
        <f aca="false">1+B140</f>
        <v>122</v>
      </c>
      <c r="C141" s="247" t="n">
        <f aca="false">+C140*D140</f>
        <v>16.6236287200325</v>
      </c>
      <c r="D141" s="248" t="n">
        <f aca="false">1+E$13*(C141-H$11)/(E$12-H$11)</f>
        <v>1.00213390896119</v>
      </c>
      <c r="E141" s="245" t="n">
        <f aca="false">1+E140</f>
        <v>2022</v>
      </c>
      <c r="G141" s="247"/>
      <c r="H141" s="250"/>
    </row>
    <row r="142" customFormat="false" ht="12.75" hidden="false" customHeight="false" outlineLevel="0" collapsed="false">
      <c r="B142" s="171" t="n">
        <f aca="false">1+B141</f>
        <v>123</v>
      </c>
      <c r="C142" s="247" t="n">
        <f aca="false">+C141*D141</f>
        <v>16.6591020303257</v>
      </c>
      <c r="D142" s="248" t="n">
        <f aca="false">1+E$13*(C142-H$11)/(E$12-H$11)</f>
        <v>1.00207891158089</v>
      </c>
      <c r="E142" s="245" t="n">
        <f aca="false">1+E141</f>
        <v>2023</v>
      </c>
      <c r="G142" s="247"/>
      <c r="H142" s="250"/>
    </row>
    <row r="143" customFormat="false" ht="12.75" hidden="false" customHeight="false" outlineLevel="0" collapsed="false">
      <c r="B143" s="171" t="n">
        <f aca="false">1+B142</f>
        <v>124</v>
      </c>
      <c r="C143" s="247" t="n">
        <f aca="false">+C142*D142</f>
        <v>16.6937348304638</v>
      </c>
      <c r="D143" s="248" t="n">
        <f aca="false">1+E$13*(C143-H$11)/(E$12-H$11)</f>
        <v>1.00202521731711</v>
      </c>
      <c r="E143" s="245" t="n">
        <f aca="false">1+E142</f>
        <v>2024</v>
      </c>
      <c r="G143" s="247"/>
      <c r="H143" s="250"/>
    </row>
    <row r="144" customFormat="false" ht="12.75" hidden="false" customHeight="false" outlineLevel="0" collapsed="false">
      <c r="B144" s="171" t="n">
        <f aca="false">1+B143</f>
        <v>125</v>
      </c>
      <c r="C144" s="247" t="n">
        <f aca="false">+C143*D143</f>
        <v>16.7275432713297</v>
      </c>
      <c r="D144" s="248" t="n">
        <f aca="false">1+E$13*(C144-H$11)/(E$12-H$11)</f>
        <v>1.00197280112972</v>
      </c>
      <c r="E144" s="245" t="n">
        <f aca="false">1+E143</f>
        <v>2025</v>
      </c>
      <c r="G144" s="247"/>
      <c r="H144" s="250"/>
    </row>
    <row r="145" customFormat="false" ht="12.75" hidden="false" customHeight="false" outlineLevel="0" collapsed="false">
      <c r="B145" s="171" t="n">
        <f aca="false">1+B144</f>
        <v>126</v>
      </c>
      <c r="C145" s="247" t="n">
        <f aca="false">+C144*D144</f>
        <v>16.7605433875928</v>
      </c>
      <c r="D145" s="248" t="n">
        <f aca="false">1+E$13*(C145-H$11)/(E$12-H$11)</f>
        <v>1.00192163815877</v>
      </c>
      <c r="E145" s="245" t="n">
        <f aca="false">1+E144</f>
        <v>2026</v>
      </c>
      <c r="G145" s="247"/>
      <c r="H145" s="250"/>
    </row>
    <row r="146" customFormat="false" ht="12.75" hidden="false" customHeight="false" outlineLevel="0" collapsed="false">
      <c r="B146" s="171" t="n">
        <f aca="false">1+B145</f>
        <v>127</v>
      </c>
      <c r="C146" s="247" t="n">
        <f aca="false">+C145*D145</f>
        <v>16.7927510873282</v>
      </c>
      <c r="D146" s="248" t="n">
        <f aca="false">1+E$13*(C146-H$11)/(E$12-H$11)</f>
        <v>1.00187170374058</v>
      </c>
      <c r="E146" s="245" t="n">
        <f aca="false">1+E145</f>
        <v>2027</v>
      </c>
      <c r="G146" s="247"/>
      <c r="H146" s="250"/>
    </row>
    <row r="147" customFormat="false" ht="12.75" hidden="false" customHeight="false" outlineLevel="0" collapsed="false">
      <c r="B147" s="171" t="n">
        <f aca="false">1+B146</f>
        <v>128</v>
      </c>
      <c r="C147" s="247" t="n">
        <f aca="false">+C146*D146</f>
        <v>16.8241821423529</v>
      </c>
      <c r="D147" s="248" t="n">
        <f aca="false">1+E$13*(C147-H$11)/(E$12-H$11)</f>
        <v>1.00182297342271</v>
      </c>
      <c r="E147" s="245" t="n">
        <f aca="false">1+E146</f>
        <v>2028</v>
      </c>
      <c r="G147" s="247"/>
      <c r="H147" s="250"/>
    </row>
    <row r="148" customFormat="false" ht="12.75" hidden="false" customHeight="false" outlineLevel="0" collapsed="false">
      <c r="B148" s="171" t="n">
        <f aca="false">1+B147</f>
        <v>129</v>
      </c>
      <c r="C148" s="247" t="n">
        <f aca="false">+C147*D147</f>
        <v>16.8548521792572</v>
      </c>
      <c r="D148" s="248" t="n">
        <f aca="false">1+E$13*(C148-H$11)/(E$12-H$11)</f>
        <v>1.0017754229779</v>
      </c>
      <c r="E148" s="245" t="n">
        <f aca="false">1+E147</f>
        <v>2029</v>
      </c>
      <c r="G148" s="247"/>
      <c r="H148" s="250"/>
    </row>
    <row r="149" customFormat="false" ht="12.75" hidden="false" customHeight="false" outlineLevel="0" collapsed="false">
      <c r="B149" s="171" t="n">
        <f aca="false">1+B148</f>
        <v>130</v>
      </c>
      <c r="C149" s="247" t="n">
        <f aca="false">+C148*D148</f>
        <v>16.8847766711053</v>
      </c>
      <c r="D149" s="248" t="n">
        <f aca="false">1+E$13*(C149-H$11)/(E$12-H$11)</f>
        <v>1.00172902841689</v>
      </c>
      <c r="E149" s="245" t="n">
        <f aca="false">1+E148</f>
        <v>2030</v>
      </c>
      <c r="G149" s="247"/>
      <c r="H149" s="250"/>
    </row>
    <row r="150" customFormat="false" ht="12.75" hidden="false" customHeight="false" outlineLevel="0" collapsed="false">
      <c r="B150" s="171" t="n">
        <f aca="false">1+B149</f>
        <v>131</v>
      </c>
      <c r="C150" s="247" t="n">
        <f aca="false">+C149*D149</f>
        <v>16.9139709297825</v>
      </c>
      <c r="D150" s="248" t="n">
        <f aca="false">1+E$13*(C150-H$11)/(E$12-H$11)</f>
        <v>1.00168376600034</v>
      </c>
      <c r="E150" s="245" t="n">
        <f aca="false">1+E149</f>
        <v>2031</v>
      </c>
      <c r="G150" s="247"/>
      <c r="H150" s="250"/>
    </row>
    <row r="151" customFormat="false" ht="12.75" hidden="false" customHeight="false" outlineLevel="0" collapsed="false">
      <c r="B151" s="171" t="n">
        <f aca="false">1+B150</f>
        <v>132</v>
      </c>
      <c r="C151" s="247" t="n">
        <f aca="false">+C150*D150</f>
        <v>16.9424500989648</v>
      </c>
      <c r="D151" s="248" t="n">
        <f aca="false">1+E$13*(C151-H$11)/(E$12-H$11)</f>
        <v>1.00163961224967</v>
      </c>
      <c r="E151" s="245" t="n">
        <f aca="false">1+E150</f>
        <v>2032</v>
      </c>
      <c r="G151" s="247"/>
      <c r="H151" s="250"/>
    </row>
    <row r="152" customFormat="false" ht="12.75" hidden="false" customHeight="false" outlineLevel="0" collapsed="false">
      <c r="B152" s="171" t="n">
        <f aca="false">1+B151</f>
        <v>133</v>
      </c>
      <c r="C152" s="247" t="n">
        <f aca="false">+C151*D151</f>
        <v>16.9702291476864</v>
      </c>
      <c r="D152" s="248" t="n">
        <f aca="false">1+E$13*(C152-H$11)/(E$12-H$11)</f>
        <v>1.00159654395708</v>
      </c>
      <c r="E152" s="245" t="n">
        <f aca="false">1+E151</f>
        <v>2033</v>
      </c>
      <c r="G152" s="247"/>
      <c r="H152" s="250"/>
    </row>
    <row r="153" customFormat="false" ht="12.75" hidden="false" customHeight="false" outlineLevel="0" collapsed="false">
      <c r="B153" s="171" t="n">
        <f aca="false">1+B152</f>
        <v>134</v>
      </c>
      <c r="C153" s="247" t="n">
        <f aca="false">+C152*D152</f>
        <v>16.9973228644823</v>
      </c>
      <c r="D153" s="248" t="n">
        <f aca="false">1+E$13*(C153-H$11)/(E$12-H$11)</f>
        <v>1.0015545381946</v>
      </c>
      <c r="E153" s="245" t="n">
        <f aca="false">1+E152</f>
        <v>2034</v>
      </c>
      <c r="G153" s="247"/>
      <c r="H153" s="250"/>
    </row>
    <row r="154" customFormat="false" ht="12.75" hidden="false" customHeight="false" outlineLevel="0" collapsed="false">
      <c r="B154" s="171" t="n">
        <f aca="false">1+B153</f>
        <v>135</v>
      </c>
      <c r="C154" s="247" t="n">
        <f aca="false">+C153*D153</f>
        <v>17.0237458520811</v>
      </c>
      <c r="D154" s="248" t="n">
        <f aca="false">1+E$13*(C154-H$11)/(E$12-H$11)</f>
        <v>1.00151357232236</v>
      </c>
      <c r="E154" s="245" t="n">
        <f aca="false">1+E153</f>
        <v>2035</v>
      </c>
      <c r="G154" s="247"/>
      <c r="H154" s="250"/>
    </row>
    <row r="155" customFormat="false" ht="12.75" hidden="false" customHeight="false" outlineLevel="0" collapsed="false">
      <c r="B155" s="171" t="n">
        <f aca="false">1+B154</f>
        <v>136</v>
      </c>
      <c r="C155" s="247" t="n">
        <f aca="false">+C154*D154</f>
        <v>17.0495125226256</v>
      </c>
      <c r="D155" s="248" t="n">
        <f aca="false">1+E$13*(C155-H$11)/(E$12-H$11)</f>
        <v>1.00147362399593</v>
      </c>
      <c r="E155" s="245" t="n">
        <f aca="false">1+E154</f>
        <v>2036</v>
      </c>
      <c r="G155" s="247"/>
      <c r="H155" s="250"/>
    </row>
    <row r="156" customFormat="false" ht="12.75" hidden="false" customHeight="false" outlineLevel="0" collapsed="false">
      <c r="B156" s="171" t="n">
        <f aca="false">1+B155</f>
        <v>137</v>
      </c>
      <c r="C156" s="247" t="n">
        <f aca="false">+C155*D155</f>
        <v>17.0746370933979</v>
      </c>
      <c r="D156" s="248" t="n">
        <f aca="false">1+E$13*(C156-H$11)/(E$12-H$11)</f>
        <v>1.00143467117303</v>
      </c>
      <c r="E156" s="245" t="n">
        <f aca="false">1+E155</f>
        <v>2037</v>
      </c>
      <c r="G156" s="247"/>
      <c r="H156" s="250"/>
    </row>
    <row r="157" customFormat="false" ht="12.75" hidden="false" customHeight="false" outlineLevel="0" collapsed="false">
      <c r="B157" s="171" t="n">
        <f aca="false">1+B156</f>
        <v>138</v>
      </c>
      <c r="C157" s="247" t="n">
        <f aca="false">+C156*D156</f>
        <v>17.0991335830257</v>
      </c>
      <c r="D157" s="248" t="n">
        <f aca="false">1+E$13*(C157-H$11)/(E$12-H$11)</f>
        <v>1.00139669211934</v>
      </c>
      <c r="E157" s="245" t="n">
        <f aca="false">1+E156</f>
        <v>2038</v>
      </c>
      <c r="G157" s="247"/>
      <c r="H157" s="250"/>
    </row>
    <row r="158" customFormat="false" ht="12.75" hidden="false" customHeight="false" outlineLevel="0" collapsed="false">
      <c r="B158" s="171" t="n">
        <f aca="false">1+B157</f>
        <v>139</v>
      </c>
      <c r="C158" s="247" t="n">
        <f aca="false">+C157*D157</f>
        <v>17.1230158081486</v>
      </c>
      <c r="D158" s="248" t="n">
        <f aca="false">1+E$13*(C158-H$11)/(E$12-H$11)</f>
        <v>1.00135966541372</v>
      </c>
      <c r="E158" s="245" t="n">
        <f aca="false">1+E157</f>
        <v>2039</v>
      </c>
      <c r="G158" s="247"/>
      <c r="H158" s="250"/>
    </row>
    <row r="159" customFormat="false" ht="12.75" hidden="false" customHeight="false" outlineLevel="0" collapsed="false">
      <c r="B159" s="171" t="n">
        <f aca="false">1+B158</f>
        <v>140</v>
      </c>
      <c r="C159" s="247" t="n">
        <f aca="false">+C158*D158</f>
        <v>17.1462973805216</v>
      </c>
      <c r="D159" s="248" t="n">
        <f aca="false">1+E$13*(C159-H$11)/(E$12-H$11)</f>
        <v>1.00132356995268</v>
      </c>
      <c r="E159" s="245" t="n">
        <f aca="false">1+E158</f>
        <v>2040</v>
      </c>
      <c r="G159" s="247"/>
      <c r="H159" s="250"/>
    </row>
    <row r="160" customFormat="false" ht="12.75" hidden="false" customHeight="false" outlineLevel="0" collapsed="false">
      <c r="B160" s="171" t="n">
        <f aca="false">1+B159</f>
        <v>141</v>
      </c>
      <c r="C160" s="247" t="n">
        <f aca="false">+C159*D159</f>
        <v>17.1689917045342</v>
      </c>
      <c r="D160" s="248" t="n">
        <f aca="false">1+E$13*(C160-H$11)/(E$12-H$11)</f>
        <v>1.00128838495421</v>
      </c>
      <c r="E160" s="245" t="n">
        <f aca="false">1+E159</f>
        <v>2041</v>
      </c>
      <c r="G160" s="247"/>
      <c r="H160" s="250"/>
    </row>
    <row r="161" customFormat="false" ht="12.75" hidden="false" customHeight="false" outlineLevel="0" collapsed="false">
      <c r="B161" s="171" t="n">
        <f aca="false">1+B160</f>
        <v>142</v>
      </c>
      <c r="C161" s="247" t="n">
        <f aca="false">+C160*D160</f>
        <v>17.1911119751253</v>
      </c>
      <c r="D161" s="248" t="n">
        <f aca="false">1+E$13*(C161-H$11)/(E$12-H$11)</f>
        <v>1.00125408996105</v>
      </c>
      <c r="E161" s="245" t="n">
        <f aca="false">1+E160</f>
        <v>2042</v>
      </c>
      <c r="G161" s="247"/>
      <c r="H161" s="250"/>
    </row>
    <row r="162" customFormat="false" ht="12.75" hidden="false" customHeight="false" outlineLevel="0" collapsed="false">
      <c r="B162" s="171" t="n">
        <f aca="false">1+B161</f>
        <v>143</v>
      </c>
      <c r="C162" s="247" t="n">
        <f aca="false">+C161*D161</f>
        <v>17.2126711760725</v>
      </c>
      <c r="D162" s="248" t="n">
        <f aca="false">1+E$13*(C162-H$11)/(E$12-H$11)</f>
        <v>1.0012206648433</v>
      </c>
      <c r="E162" s="245" t="n">
        <f aca="false">1+E161</f>
        <v>2043</v>
      </c>
      <c r="G162" s="247"/>
      <c r="H162" s="250"/>
    </row>
    <row r="163" customFormat="false" ht="12.75" hidden="false" customHeight="false" outlineLevel="0" collapsed="false">
      <c r="B163" s="171" t="n">
        <f aca="false">1+B162</f>
        <v>144</v>
      </c>
      <c r="C163" s="247" t="n">
        <f aca="false">+C162*D162</f>
        <v>17.2336820786364</v>
      </c>
      <c r="D163" s="248" t="n">
        <f aca="false">1+E$13*(C163-H$11)/(E$12-H$11)</f>
        <v>1.00118808980056</v>
      </c>
      <c r="E163" s="245" t="n">
        <f aca="false">1+E162</f>
        <v>2044</v>
      </c>
      <c r="G163" s="247"/>
      <c r="H163" s="250"/>
    </row>
    <row r="164" customFormat="false" ht="12.75" hidden="false" customHeight="false" outlineLevel="0" collapsed="false">
      <c r="B164" s="171" t="n">
        <f aca="false">1+B163</f>
        <v>145</v>
      </c>
      <c r="C164" s="247" t="n">
        <f aca="false">+C163*D163</f>
        <v>17.2541572405402</v>
      </c>
      <c r="D164" s="248" t="n">
        <f aca="false">1+E$13*(C164-H$11)/(E$12-H$11)</f>
        <v>1.0011563453635</v>
      </c>
      <c r="E164" s="245" t="n">
        <f aca="false">1+E163</f>
        <v>2045</v>
      </c>
      <c r="G164" s="247"/>
      <c r="H164" s="250"/>
    </row>
    <row r="165" customFormat="false" ht="12.75" hidden="false" customHeight="false" outlineLevel="0" collapsed="false">
      <c r="B165" s="171" t="n">
        <f aca="false">1+B164</f>
        <v>146</v>
      </c>
      <c r="C165" s="247" t="n">
        <f aca="false">+C164*D164</f>
        <v>17.2741090052664</v>
      </c>
      <c r="D165" s="248" t="n">
        <f aca="false">1+E$13*(C165-H$11)/(E$12-H$11)</f>
        <v>1.00112541239494</v>
      </c>
      <c r="E165" s="245" t="n">
        <f aca="false">1+E164</f>
        <v>2046</v>
      </c>
      <c r="G165" s="247"/>
      <c r="H165" s="250"/>
    </row>
    <row r="166" customFormat="false" ht="12.75" hidden="false" customHeight="false" outlineLevel="0" collapsed="false">
      <c r="B166" s="171" t="n">
        <f aca="false">1+B165</f>
        <v>147</v>
      </c>
      <c r="C166" s="247" t="n">
        <f aca="false">+C165*D165</f>
        <v>17.2935495016524</v>
      </c>
      <c r="D166" s="248" t="n">
        <f aca="false">1+E$13*(C166-H$11)/(E$12-H$11)</f>
        <v>1.00109527209046</v>
      </c>
      <c r="E166" s="245" t="n">
        <f aca="false">1+E165</f>
        <v>2047</v>
      </c>
      <c r="G166" s="247"/>
      <c r="H166" s="250"/>
    </row>
    <row r="167" customFormat="false" ht="12.75" hidden="false" customHeight="false" outlineLevel="0" collapsed="false">
      <c r="B167" s="171" t="n">
        <f aca="false">1+B166</f>
        <v>148</v>
      </c>
      <c r="C167" s="247" t="n">
        <f aca="false">+C166*D166</f>
        <v>17.3124906437666</v>
      </c>
      <c r="D167" s="248" t="n">
        <f aca="false">1+E$13*(C167-H$11)/(E$12-H$11)</f>
        <v>1.00106590597866</v>
      </c>
      <c r="E167" s="245" t="n">
        <f aca="false">1+E166</f>
        <v>2048</v>
      </c>
      <c r="G167" s="247"/>
      <c r="H167" s="250"/>
    </row>
    <row r="168" customFormat="false" ht="12.75" hidden="false" customHeight="false" outlineLevel="0" collapsed="false">
      <c r="B168" s="171" t="n">
        <f aca="false">1+B167</f>
        <v>149</v>
      </c>
      <c r="C168" s="247" t="n">
        <f aca="false">+C167*D167</f>
        <v>17.3309441310492</v>
      </c>
      <c r="D168" s="248" t="n">
        <f aca="false">1+E$13*(C168-H$11)/(E$12-H$11)</f>
        <v>1.00103729592085</v>
      </c>
      <c r="E168" s="245" t="n">
        <f aca="false">1+E167</f>
        <v>2049</v>
      </c>
      <c r="G168" s="247"/>
      <c r="H168" s="250"/>
    </row>
    <row r="169" customFormat="false" ht="12.75" hidden="false" customHeight="false" outlineLevel="0" collapsed="false">
      <c r="B169" s="171" t="n">
        <f aca="false">1+B168</f>
        <v>150</v>
      </c>
      <c r="C169" s="247" t="n">
        <f aca="false">+C168*D168</f>
        <v>17.3489214487009</v>
      </c>
      <c r="D169" s="248" t="n">
        <f aca="false">1+E$13*(C169-H$11)/(E$12-H$11)</f>
        <v>1.00100942411054</v>
      </c>
      <c r="E169" s="245" t="n">
        <f aca="false">1+E168</f>
        <v>2050</v>
      </c>
      <c r="G169" s="247"/>
      <c r="H169" s="250"/>
    </row>
    <row r="170" customFormat="false" ht="12.75" hidden="false" customHeight="false" outlineLevel="0" collapsed="false">
      <c r="B170" s="171" t="n">
        <f aca="false">1+B169</f>
        <v>151</v>
      </c>
      <c r="C170" s="247" t="n">
        <f aca="false">+C169*D169</f>
        <v>17.3664338683031</v>
      </c>
      <c r="D170" s="248" t="n">
        <f aca="false">1+E$13*(C170-H$11)/(E$12-H$11)</f>
        <v>1.0009822730724</v>
      </c>
      <c r="E170" s="245" t="n">
        <f aca="false">1+E169</f>
        <v>2051</v>
      </c>
      <c r="G170" s="247"/>
      <c r="H170" s="250"/>
    </row>
    <row r="171" customFormat="false" ht="12.75" hidden="false" customHeight="false" outlineLevel="0" collapsed="false">
      <c r="B171" s="171" t="n">
        <f aca="false">1+B170</f>
        <v>152</v>
      </c>
      <c r="C171" s="247" t="n">
        <f aca="false">+C170*D170</f>
        <v>17.3834924486555</v>
      </c>
      <c r="D171" s="248" t="n">
        <f aca="false">1+E$13*(C171-H$11)/(E$12-H$11)</f>
        <v>1.000955825661</v>
      </c>
      <c r="E171" s="245" t="n">
        <f aca="false">1+E170</f>
        <v>2052</v>
      </c>
      <c r="G171" s="247"/>
      <c r="H171" s="250"/>
    </row>
    <row r="172" customFormat="false" ht="12.75" hidden="false" customHeight="false" outlineLevel="0" collapsed="false">
      <c r="B172" s="171" t="n">
        <f aca="false">1+B171</f>
        <v>153</v>
      </c>
      <c r="C172" s="247" t="n">
        <f aca="false">+C171*D171</f>
        <v>17.4001080368157</v>
      </c>
      <c r="D172" s="248" t="n">
        <f aca="false">1+E$13*(C172-H$11)/(E$12-H$11)</f>
        <v>1.0009300650592</v>
      </c>
      <c r="E172" s="245" t="n">
        <f aca="false">1+E171</f>
        <v>2053</v>
      </c>
      <c r="G172" s="247"/>
      <c r="H172" s="250"/>
    </row>
    <row r="173" customFormat="false" ht="12.75" hidden="false" customHeight="false" outlineLevel="0" collapsed="false">
      <c r="B173" s="171" t="n">
        <f aca="false">1+B172</f>
        <v>154</v>
      </c>
      <c r="C173" s="247" t="n">
        <f aca="false">+C172*D172</f>
        <v>17.4162912693271</v>
      </c>
      <c r="D173" s="248" t="n">
        <f aca="false">1+E$13*(C173-H$11)/(E$12-H$11)</f>
        <v>1.00090497477624</v>
      </c>
      <c r="E173" s="245" t="n">
        <f aca="false">1+E172</f>
        <v>2054</v>
      </c>
      <c r="G173" s="247"/>
      <c r="H173" s="250"/>
    </row>
    <row r="174" customFormat="false" ht="12.75" hidden="false" customHeight="false" outlineLevel="0" collapsed="false">
      <c r="B174" s="171" t="n">
        <f aca="false">1+B173</f>
        <v>155</v>
      </c>
      <c r="C174" s="247" t="n">
        <f aca="false">+C173*D173</f>
        <v>17.4320525736214</v>
      </c>
      <c r="D174" s="248" t="n">
        <f aca="false">1+E$13*(C174-H$11)/(E$12-H$11)</f>
        <v>1.00088053864555</v>
      </c>
      <c r="E174" s="245" t="n">
        <f aca="false">1+E173</f>
        <v>2055</v>
      </c>
      <c r="G174" s="247"/>
      <c r="H174" s="250"/>
    </row>
    <row r="175" customFormat="false" ht="12.75" hidden="false" customHeight="false" outlineLevel="0" collapsed="false">
      <c r="B175" s="171" t="n">
        <f aca="false">1+B174</f>
        <v>156</v>
      </c>
      <c r="C175" s="247" t="n">
        <f aca="false">+C174*D174</f>
        <v>17.4474021695837</v>
      </c>
      <c r="D175" s="248" t="n">
        <f aca="false">1+E$13*(C175-H$11)/(E$12-H$11)</f>
        <v>1.00085674082235</v>
      </c>
      <c r="E175" s="245" t="n">
        <f aca="false">1+E174</f>
        <v>2056</v>
      </c>
      <c r="G175" s="247"/>
      <c r="H175" s="250"/>
    </row>
    <row r="176" customFormat="false" ht="12.75" hidden="false" customHeight="false" outlineLevel="0" collapsed="false">
      <c r="B176" s="171" t="n">
        <f aca="false">1+B175</f>
        <v>157</v>
      </c>
      <c r="C176" s="247" t="n">
        <f aca="false">+C175*D175</f>
        <v>17.4623500712664</v>
      </c>
      <c r="D176" s="248" t="n">
        <f aca="false">1+E$13*(C176-H$11)/(E$12-H$11)</f>
        <v>1.00083356578098</v>
      </c>
      <c r="E176" s="245" t="n">
        <f aca="false">1+E175</f>
        <v>2057</v>
      </c>
      <c r="G176" s="247"/>
      <c r="H176" s="250"/>
    </row>
    <row r="177" customFormat="false" ht="12.75" hidden="false" customHeight="false" outlineLevel="0" collapsed="false">
      <c r="B177" s="171" t="n">
        <f aca="false">1+B176</f>
        <v>158</v>
      </c>
      <c r="C177" s="247" t="n">
        <f aca="false">+C176*D176</f>
        <v>17.4769060887413</v>
      </c>
      <c r="D177" s="248" t="n">
        <f aca="false">1+E$13*(C177-H$11)/(E$12-H$11)</f>
        <v>1.00081099831203</v>
      </c>
      <c r="E177" s="245" t="n">
        <f aca="false">1+E176</f>
        <v>2058</v>
      </c>
      <c r="G177" s="247"/>
      <c r="H177" s="250"/>
    </row>
    <row r="178" customFormat="false" ht="12.75" hidden="false" customHeight="false" outlineLevel="0" collapsed="false">
      <c r="B178" s="171" t="n">
        <f aca="false">1+B177</f>
        <v>159</v>
      </c>
      <c r="C178" s="247" t="n">
        <f aca="false">+C177*D177</f>
        <v>17.4910798300788</v>
      </c>
      <c r="D178" s="248" t="n">
        <f aca="false">1+E$13*(C178-H$11)/(E$12-H$11)</f>
        <v>1.00078902351926</v>
      </c>
      <c r="E178" s="245" t="n">
        <f aca="false">1+E177</f>
        <v>2059</v>
      </c>
      <c r="G178" s="247"/>
      <c r="H178" s="250"/>
    </row>
    <row r="179" customFormat="false" ht="12.75" hidden="false" customHeight="false" outlineLevel="0" collapsed="false">
      <c r="B179" s="171" t="n">
        <f aca="false">1+B178</f>
        <v>160</v>
      </c>
      <c r="C179" s="247" t="n">
        <f aca="false">+C178*D178</f>
        <v>17.5048807034419</v>
      </c>
      <c r="D179" s="248" t="n">
        <f aca="false">1+E$13*(C179-H$11)/(E$12-H$11)</f>
        <v>1.00076762681637</v>
      </c>
      <c r="E179" s="245" t="n">
        <f aca="false">1+E178</f>
        <v>2060</v>
      </c>
      <c r="G179" s="247"/>
      <c r="H179" s="250"/>
    </row>
    <row r="180" customFormat="false" ht="12.75" hidden="false" customHeight="false" outlineLevel="0" collapsed="false">
      <c r="B180" s="171" t="n">
        <f aca="false">1+B179</f>
        <v>161</v>
      </c>
      <c r="C180" s="247" t="n">
        <f aca="false">+C179*D179</f>
        <v>17.5183179192872</v>
      </c>
      <c r="D180" s="248" t="n">
        <f aca="false">1+E$13*(C180-H$11)/(E$12-H$11)</f>
        <v>1.00074679392359</v>
      </c>
      <c r="E180" s="245" t="n">
        <f aca="false">1+E179</f>
        <v>2061</v>
      </c>
      <c r="G180" s="247"/>
      <c r="H180" s="250"/>
    </row>
    <row r="181" customFormat="false" ht="12.75" hidden="false" customHeight="false" outlineLevel="0" collapsed="false">
      <c r="B181" s="171" t="n">
        <f aca="false">1+B180</f>
        <v>162</v>
      </c>
      <c r="C181" s="247" t="n">
        <f aca="false">+C180*D180</f>
        <v>17.5314004926608</v>
      </c>
      <c r="D181" s="248" t="n">
        <f aca="false">1+E$13*(C181-H$11)/(E$12-H$11)</f>
        <v>1.00072651086409</v>
      </c>
      <c r="E181" s="245" t="n">
        <f aca="false">1+E180</f>
        <v>2062</v>
      </c>
      <c r="G181" s="247"/>
      <c r="H181" s="250"/>
    </row>
    <row r="182" customFormat="false" ht="12.75" hidden="false" customHeight="false" outlineLevel="0" collapsed="false">
      <c r="B182" s="171" t="n">
        <f aca="false">1+B181</f>
        <v>163</v>
      </c>
      <c r="C182" s="247" t="n">
        <f aca="false">+C181*D181</f>
        <v>17.5441372455815</v>
      </c>
      <c r="D182" s="248" t="n">
        <f aca="false">1+E$13*(C182-H$11)/(E$12-H$11)</f>
        <v>1.00070676396034</v>
      </c>
      <c r="E182" s="245" t="n">
        <f aca="false">1+E181</f>
        <v>2063</v>
      </c>
      <c r="G182" s="247"/>
      <c r="H182" s="250"/>
    </row>
    <row r="183" customFormat="false" ht="12.75" hidden="false" customHeight="false" outlineLevel="0" collapsed="false">
      <c r="B183" s="171" t="n">
        <f aca="false">1+B182</f>
        <v>164</v>
      </c>
      <c r="C183" s="247" t="n">
        <f aca="false">+C182*D182</f>
        <v>17.5565368095019</v>
      </c>
      <c r="D183" s="248" t="n">
        <f aca="false">1+E$13*(C183-H$11)/(E$12-H$11)</f>
        <v>1.00068753983023</v>
      </c>
      <c r="E183" s="245" t="n">
        <f aca="false">1+E182</f>
        <v>2064</v>
      </c>
      <c r="G183" s="247"/>
      <c r="H183" s="250"/>
    </row>
    <row r="184" customFormat="false" ht="12.75" hidden="false" customHeight="false" outlineLevel="0" collapsed="false">
      <c r="B184" s="171" t="n">
        <f aca="false">1+B183</f>
        <v>165</v>
      </c>
      <c r="C184" s="247" t="n">
        <f aca="false">+C183*D183</f>
        <v>17.5686076278393</v>
      </c>
      <c r="D184" s="248" t="n">
        <f aca="false">1+E$13*(C184-H$11)/(E$12-H$11)</f>
        <v>1.00066882538319</v>
      </c>
      <c r="E184" s="245" t="n">
        <f aca="false">1+E183</f>
        <v>2065</v>
      </c>
      <c r="G184" s="247"/>
      <c r="H184" s="250"/>
    </row>
  </sheetData>
  <sheetProtection sheet="true" objects="true" scenarios="true"/>
  <mergeCells count="3">
    <mergeCell ref="B17:E17"/>
    <mergeCell ref="G17:H17"/>
    <mergeCell ref="R18:S1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P228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B1" activeCellId="0" sqref="B1"/>
    </sheetView>
  </sheetViews>
  <sheetFormatPr defaultColWidth="8.8671875" defaultRowHeight="12.75" zeroHeight="false" outlineLevelRow="0" outlineLevelCol="0"/>
  <cols>
    <col collapsed="false" customWidth="true" hidden="false" outlineLevel="0" max="1" min="1" style="171" width="1.14"/>
    <col collapsed="false" customWidth="false" hidden="false" outlineLevel="0" max="5" min="2" style="171" width="8.86"/>
    <col collapsed="false" customWidth="true" hidden="false" outlineLevel="0" max="6" min="6" style="171" width="12.71"/>
    <col collapsed="false" customWidth="true" hidden="false" outlineLevel="0" max="7" min="7" style="171" width="17.29"/>
    <col collapsed="false" customWidth="true" hidden="false" outlineLevel="0" max="8" min="8" style="171" width="8"/>
    <col collapsed="false" customWidth="false" hidden="false" outlineLevel="0" max="10" min="9" style="171" width="8.86"/>
    <col collapsed="false" customWidth="true" hidden="false" outlineLevel="0" max="11" min="11" style="171" width="12.29"/>
    <col collapsed="false" customWidth="false" hidden="false" outlineLevel="0" max="12" min="12" style="171" width="8.86"/>
    <col collapsed="false" customWidth="true" hidden="false" outlineLevel="0" max="13" min="13" style="171" width="5.7"/>
    <col collapsed="false" customWidth="true" hidden="false" outlineLevel="0" max="14" min="14" style="171" width="8.42"/>
    <col collapsed="false" customWidth="true" hidden="false" outlineLevel="0" max="15" min="15" style="171" width="9.42"/>
    <col collapsed="false" customWidth="true" hidden="false" outlineLevel="0" max="16" min="16" style="171" width="11.42"/>
    <col collapsed="false" customWidth="false" hidden="false" outlineLevel="0" max="17" min="17" style="171" width="8.86"/>
    <col collapsed="false" customWidth="true" hidden="false" outlineLevel="0" max="18" min="18" style="171" width="12.86"/>
    <col collapsed="false" customWidth="false" hidden="false" outlineLevel="0" max="1024" min="19" style="171" width="8.86"/>
  </cols>
  <sheetData>
    <row r="1" customFormat="false" ht="15.75" hidden="false" customHeight="false" outlineLevel="0" collapsed="false">
      <c r="B1" s="172" t="s">
        <v>182</v>
      </c>
    </row>
    <row r="31" customFormat="false" ht="18" hidden="false" customHeight="false" outlineLevel="0" collapsed="false">
      <c r="K31" s="173" t="s">
        <v>183</v>
      </c>
    </row>
    <row r="36" customFormat="false" ht="13.5" hidden="false" customHeight="false" outlineLevel="0" collapsed="false"/>
    <row r="37" customFormat="false" ht="13.5" hidden="false" customHeight="false" outlineLevel="0" collapsed="false">
      <c r="B37" s="174" t="s">
        <v>166</v>
      </c>
      <c r="C37" s="175"/>
      <c r="D37" s="176"/>
      <c r="E37" s="176"/>
      <c r="F37" s="177"/>
      <c r="G37" s="178" t="s">
        <v>91</v>
      </c>
      <c r="H37" s="178"/>
      <c r="I37" s="178"/>
      <c r="J37" s="179"/>
      <c r="K37" s="179"/>
      <c r="L37" s="179"/>
      <c r="M37" s="180"/>
    </row>
    <row r="38" customFormat="false" ht="13.5" hidden="false" customHeight="false" outlineLevel="0" collapsed="false">
      <c r="B38" s="182" t="s">
        <v>76</v>
      </c>
      <c r="C38" s="183"/>
      <c r="D38" s="184"/>
      <c r="E38" s="185" t="s">
        <v>2</v>
      </c>
      <c r="F38" s="186"/>
      <c r="G38" s="187" t="s">
        <v>92</v>
      </c>
      <c r="H38" s="258"/>
      <c r="I38" s="189"/>
      <c r="J38" s="190" t="s">
        <v>3</v>
      </c>
      <c r="K38" s="190"/>
      <c r="L38" s="190"/>
      <c r="M38" s="191"/>
    </row>
    <row r="39" customFormat="false" ht="16.5" hidden="false" customHeight="false" outlineLevel="0" collapsed="false">
      <c r="B39" s="192" t="s">
        <v>5</v>
      </c>
      <c r="D39" s="193" t="s">
        <v>6</v>
      </c>
      <c r="E39" s="192" t="n">
        <v>0</v>
      </c>
      <c r="F39" s="194" t="s">
        <v>93</v>
      </c>
      <c r="G39" s="216" t="s">
        <v>184</v>
      </c>
      <c r="H39" s="259" t="n">
        <v>1.6</v>
      </c>
      <c r="I39" s="260" t="s">
        <v>185</v>
      </c>
      <c r="J39" s="171" t="s">
        <v>155</v>
      </c>
      <c r="M39" s="181"/>
    </row>
    <row r="40" customFormat="false" ht="15.75" hidden="false" customHeight="false" outlineLevel="0" collapsed="false">
      <c r="B40" s="192" t="s">
        <v>9</v>
      </c>
      <c r="D40" s="196" t="s">
        <v>156</v>
      </c>
      <c r="E40" s="222" t="n">
        <v>1</v>
      </c>
      <c r="F40" s="194" t="s">
        <v>93</v>
      </c>
      <c r="G40" s="181" t="s">
        <v>186</v>
      </c>
      <c r="H40" s="261" t="n">
        <v>200</v>
      </c>
      <c r="I40" s="260" t="s">
        <v>187</v>
      </c>
      <c r="J40" s="262" t="s">
        <v>188</v>
      </c>
      <c r="M40" s="181"/>
    </row>
    <row r="41" customFormat="false" ht="16.5" hidden="false" customHeight="false" outlineLevel="0" collapsed="false">
      <c r="B41" s="192" t="s">
        <v>189</v>
      </c>
      <c r="D41" s="196" t="s">
        <v>159</v>
      </c>
      <c r="E41" s="228" t="n">
        <v>13</v>
      </c>
      <c r="F41" s="194" t="s">
        <v>190</v>
      </c>
      <c r="G41" s="260" t="s">
        <v>191</v>
      </c>
      <c r="H41" s="263" t="n">
        <f aca="false">+H39-1</f>
        <v>0.6</v>
      </c>
      <c r="I41" s="260" t="s">
        <v>192</v>
      </c>
      <c r="J41" s="216" t="s">
        <v>193</v>
      </c>
      <c r="M41" s="181"/>
      <c r="O41" s="232" t="s">
        <v>177</v>
      </c>
    </row>
    <row r="42" customFormat="false" ht="13.5" hidden="false" customHeight="false" outlineLevel="0" collapsed="false">
      <c r="C42" s="199"/>
      <c r="D42" s="194"/>
      <c r="E42" s="192"/>
      <c r="F42" s="194"/>
      <c r="G42" s="192"/>
      <c r="H42" s="181"/>
      <c r="I42" s="181"/>
      <c r="J42" s="200" t="s">
        <v>107</v>
      </c>
      <c r="M42" s="181"/>
      <c r="O42" s="232" t="s">
        <v>178</v>
      </c>
    </row>
    <row r="43" customFormat="false" ht="13.5" hidden="false" customHeight="false" outlineLevel="0" collapsed="false">
      <c r="B43" s="201" t="s">
        <v>31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7"/>
      <c r="O43" s="240" t="n">
        <f aca="false">SQRT(SUM(O46:O52))</f>
        <v>2.8</v>
      </c>
    </row>
    <row r="44" customFormat="false" ht="13.5" hidden="false" customHeight="false" outlineLevel="0" collapsed="false">
      <c r="B44" s="264" t="s">
        <v>179</v>
      </c>
      <c r="C44" s="264"/>
      <c r="D44" s="264"/>
      <c r="E44" s="264"/>
      <c r="F44" s="265" t="s">
        <v>194</v>
      </c>
      <c r="G44" s="244"/>
      <c r="H44" s="244"/>
      <c r="I44" s="181"/>
      <c r="J44" s="181"/>
      <c r="K44" s="181"/>
      <c r="L44" s="181"/>
      <c r="M44" s="181"/>
    </row>
    <row r="45" customFormat="false" ht="13.5" hidden="false" customHeight="false" outlineLevel="0" collapsed="false">
      <c r="B45" s="241" t="s">
        <v>33</v>
      </c>
      <c r="C45" s="242" t="s">
        <v>159</v>
      </c>
      <c r="D45" s="243" t="s">
        <v>195</v>
      </c>
      <c r="E45" s="244"/>
      <c r="G45" s="245"/>
      <c r="H45" s="244"/>
      <c r="I45" s="266"/>
      <c r="J45" s="266"/>
      <c r="K45" s="266"/>
      <c r="L45" s="266"/>
      <c r="M45" s="266"/>
      <c r="N45" s="245" t="s">
        <v>196</v>
      </c>
      <c r="O45" s="245" t="s">
        <v>197</v>
      </c>
    </row>
    <row r="46" customFormat="false" ht="12.75" hidden="false" customHeight="false" outlineLevel="0" collapsed="false">
      <c r="B46" s="171" t="n">
        <v>1958</v>
      </c>
      <c r="C46" s="247" t="n">
        <f aca="false">+E41</f>
        <v>13</v>
      </c>
      <c r="D46" s="248" t="n">
        <f aca="false">+H39</f>
        <v>1.6</v>
      </c>
      <c r="E46" s="245" t="n">
        <v>1958</v>
      </c>
      <c r="F46" s="245" t="n">
        <v>13</v>
      </c>
      <c r="G46" s="247"/>
      <c r="H46" s="250"/>
      <c r="L46" s="181"/>
      <c r="M46" s="251"/>
      <c r="N46" s="247" t="n">
        <f aca="false">+F46-C46</f>
        <v>0</v>
      </c>
      <c r="O46" s="247" t="n">
        <f aca="false">+N46^2</f>
        <v>0</v>
      </c>
      <c r="P46" s="245"/>
    </row>
    <row r="47" customFormat="false" ht="12.75" hidden="false" customHeight="false" outlineLevel="0" collapsed="false">
      <c r="B47" s="171" t="n">
        <f aca="false">1+B46</f>
        <v>1959</v>
      </c>
      <c r="C47" s="247" t="n">
        <f aca="false">+C46*D46</f>
        <v>20.8</v>
      </c>
      <c r="D47" s="248" t="n">
        <f aca="false">1+H$41*(C47-H$40)/(E$41-H$40)</f>
        <v>1.57497326203209</v>
      </c>
      <c r="E47" s="245" t="n">
        <f aca="false">1+E46</f>
        <v>1959</v>
      </c>
      <c r="F47" s="245" t="n">
        <v>18</v>
      </c>
      <c r="G47" s="247"/>
      <c r="H47" s="250"/>
      <c r="J47" s="199"/>
      <c r="K47" s="209"/>
      <c r="M47" s="206"/>
      <c r="N47" s="247" t="n">
        <f aca="false">+F47-C47</f>
        <v>-2.8</v>
      </c>
      <c r="O47" s="247" t="n">
        <f aca="false">+N47^2</f>
        <v>7.84</v>
      </c>
      <c r="P47" s="245"/>
    </row>
    <row r="48" customFormat="false" ht="12.75" hidden="false" customHeight="false" outlineLevel="0" collapsed="false">
      <c r="B48" s="171" t="n">
        <f aca="false">1+B47</f>
        <v>1960</v>
      </c>
      <c r="C48" s="267"/>
      <c r="D48" s="268"/>
      <c r="E48" s="245" t="n">
        <f aca="false">1+E47</f>
        <v>1960</v>
      </c>
      <c r="F48" s="269"/>
      <c r="G48" s="247"/>
      <c r="H48" s="250"/>
      <c r="J48" s="199"/>
      <c r="K48" s="209"/>
      <c r="M48" s="206"/>
      <c r="N48" s="247" t="n">
        <f aca="false">+F48-C48</f>
        <v>0</v>
      </c>
      <c r="O48" s="247" t="n">
        <f aca="false">+N48^2</f>
        <v>0</v>
      </c>
      <c r="P48" s="245"/>
    </row>
    <row r="49" customFormat="false" ht="12.75" hidden="false" customHeight="false" outlineLevel="0" collapsed="false">
      <c r="B49" s="171" t="n">
        <f aca="false">1+B48</f>
        <v>1961</v>
      </c>
      <c r="C49" s="267"/>
      <c r="D49" s="268"/>
      <c r="E49" s="245" t="n">
        <f aca="false">1+E48</f>
        <v>1961</v>
      </c>
      <c r="F49" s="269"/>
      <c r="G49" s="247"/>
      <c r="H49" s="250"/>
      <c r="J49" s="199"/>
      <c r="K49" s="213"/>
      <c r="M49" s="206"/>
      <c r="N49" s="247" t="n">
        <f aca="false">+F49-C49</f>
        <v>0</v>
      </c>
      <c r="O49" s="247" t="n">
        <f aca="false">+N49^2</f>
        <v>0</v>
      </c>
      <c r="P49" s="245"/>
    </row>
    <row r="50" customFormat="false" ht="12.75" hidden="false" customHeight="false" outlineLevel="0" collapsed="false">
      <c r="B50" s="171" t="n">
        <f aca="false">1+B49</f>
        <v>1962</v>
      </c>
      <c r="C50" s="267"/>
      <c r="D50" s="268"/>
      <c r="E50" s="245" t="n">
        <f aca="false">1+E49</f>
        <v>1962</v>
      </c>
      <c r="F50" s="269"/>
      <c r="N50" s="247" t="n">
        <f aca="false">+F50-C50</f>
        <v>0</v>
      </c>
      <c r="O50" s="247" t="n">
        <f aca="false">+N50^2</f>
        <v>0</v>
      </c>
      <c r="P50" s="245"/>
    </row>
    <row r="51" customFormat="false" ht="12.75" hidden="false" customHeight="false" outlineLevel="0" collapsed="false">
      <c r="B51" s="171" t="n">
        <f aca="false">1+B50</f>
        <v>1963</v>
      </c>
      <c r="C51" s="267"/>
      <c r="D51" s="268"/>
      <c r="E51" s="245" t="n">
        <f aca="false">1+E50</f>
        <v>1963</v>
      </c>
      <c r="F51" s="269"/>
      <c r="N51" s="247" t="n">
        <f aca="false">+F51-C51</f>
        <v>0</v>
      </c>
      <c r="O51" s="247" t="n">
        <f aca="false">+N51^2</f>
        <v>0</v>
      </c>
      <c r="P51" s="245"/>
    </row>
    <row r="52" customFormat="false" ht="12.75" hidden="false" customHeight="false" outlineLevel="0" collapsed="false">
      <c r="B52" s="171" t="n">
        <f aca="false">1+B51</f>
        <v>1964</v>
      </c>
      <c r="C52" s="267"/>
      <c r="D52" s="268"/>
      <c r="E52" s="245" t="n">
        <f aca="false">1+E51</f>
        <v>1964</v>
      </c>
      <c r="F52" s="269"/>
      <c r="N52" s="247" t="n">
        <f aca="false">+F52-C52</f>
        <v>0</v>
      </c>
      <c r="O52" s="247" t="n">
        <f aca="false">+N52^2</f>
        <v>0</v>
      </c>
      <c r="P52" s="245"/>
    </row>
    <row r="53" customFormat="false" ht="12.75" hidden="false" customHeight="false" outlineLevel="0" collapsed="false">
      <c r="B53" s="171" t="n">
        <f aca="false">1+B52</f>
        <v>1965</v>
      </c>
      <c r="C53" s="267"/>
      <c r="D53" s="268"/>
      <c r="E53" s="245" t="n">
        <f aca="false">1+E52</f>
        <v>1965</v>
      </c>
      <c r="F53" s="269"/>
      <c r="N53" s="247"/>
      <c r="O53" s="245"/>
      <c r="P53" s="245"/>
    </row>
    <row r="54" customFormat="false" ht="12.75" hidden="false" customHeight="false" outlineLevel="0" collapsed="false">
      <c r="B54" s="171" t="n">
        <f aca="false">1+B53</f>
        <v>1966</v>
      </c>
      <c r="C54" s="267"/>
      <c r="D54" s="268"/>
      <c r="E54" s="245" t="n">
        <f aca="false">1+E53</f>
        <v>1966</v>
      </c>
      <c r="F54" s="269"/>
      <c r="N54" s="247"/>
      <c r="O54" s="245"/>
      <c r="P54" s="245"/>
    </row>
    <row r="55" customFormat="false" ht="12.75" hidden="false" customHeight="false" outlineLevel="0" collapsed="false">
      <c r="B55" s="171" t="n">
        <f aca="false">1+B54</f>
        <v>1967</v>
      </c>
      <c r="C55" s="267"/>
      <c r="D55" s="268"/>
      <c r="E55" s="245" t="n">
        <f aca="false">1+E54</f>
        <v>1967</v>
      </c>
      <c r="F55" s="269"/>
      <c r="N55" s="247"/>
      <c r="O55" s="245"/>
      <c r="P55" s="245"/>
    </row>
    <row r="56" customFormat="false" ht="12.75" hidden="false" customHeight="false" outlineLevel="0" collapsed="false">
      <c r="B56" s="171" t="n">
        <f aca="false">1+B55</f>
        <v>1968</v>
      </c>
      <c r="C56" s="267"/>
      <c r="D56" s="268"/>
      <c r="E56" s="245" t="n">
        <f aca="false">1+E55</f>
        <v>1968</v>
      </c>
      <c r="F56" s="269"/>
      <c r="N56" s="247"/>
      <c r="O56" s="245"/>
      <c r="P56" s="245"/>
    </row>
    <row r="57" customFormat="false" ht="12.75" hidden="false" customHeight="false" outlineLevel="0" collapsed="false">
      <c r="B57" s="171" t="n">
        <f aca="false">1+B56</f>
        <v>1969</v>
      </c>
      <c r="C57" s="267"/>
      <c r="D57" s="268"/>
      <c r="E57" s="245" t="n">
        <f aca="false">1+E56</f>
        <v>1969</v>
      </c>
      <c r="F57" s="269"/>
      <c r="N57" s="247"/>
      <c r="O57" s="245"/>
      <c r="P57" s="245"/>
    </row>
    <row r="58" customFormat="false" ht="12.75" hidden="false" customHeight="false" outlineLevel="0" collapsed="false">
      <c r="F58" s="245"/>
    </row>
    <row r="59" customFormat="false" ht="12.75" hidden="false" customHeight="false" outlineLevel="0" collapsed="false">
      <c r="F59" s="245"/>
    </row>
    <row r="60" customFormat="false" ht="12.75" hidden="false" customHeight="false" outlineLevel="0" collapsed="false">
      <c r="F60" s="245"/>
    </row>
    <row r="61" customFormat="false" ht="12.75" hidden="false" customHeight="false" outlineLevel="0" collapsed="false">
      <c r="F61" s="245"/>
    </row>
    <row r="62" customFormat="false" ht="12.75" hidden="false" customHeight="false" outlineLevel="0" collapsed="false">
      <c r="F62" s="245"/>
    </row>
    <row r="63" customFormat="false" ht="12.75" hidden="false" customHeight="false" outlineLevel="0" collapsed="false">
      <c r="F63" s="245"/>
    </row>
    <row r="64" customFormat="false" ht="12.75" hidden="false" customHeight="false" outlineLevel="0" collapsed="false">
      <c r="F64" s="245"/>
    </row>
    <row r="65" customFormat="false" ht="12.75" hidden="false" customHeight="false" outlineLevel="0" collapsed="false">
      <c r="F65" s="245"/>
    </row>
    <row r="66" customFormat="false" ht="12.75" hidden="false" customHeight="false" outlineLevel="0" collapsed="false">
      <c r="F66" s="245"/>
    </row>
    <row r="67" customFormat="false" ht="12.75" hidden="false" customHeight="false" outlineLevel="0" collapsed="false">
      <c r="F67" s="245"/>
    </row>
    <row r="68" customFormat="false" ht="12.75" hidden="false" customHeight="false" outlineLevel="0" collapsed="false">
      <c r="F68" s="245"/>
    </row>
    <row r="69" customFormat="false" ht="12.75" hidden="false" customHeight="false" outlineLevel="0" collapsed="false">
      <c r="F69" s="245"/>
    </row>
    <row r="70" customFormat="false" ht="12.75" hidden="false" customHeight="false" outlineLevel="0" collapsed="false">
      <c r="F70" s="245"/>
    </row>
    <row r="71" customFormat="false" ht="12.75" hidden="false" customHeight="false" outlineLevel="0" collapsed="false">
      <c r="F71" s="245"/>
    </row>
    <row r="72" customFormat="false" ht="12.75" hidden="false" customHeight="false" outlineLevel="0" collapsed="false">
      <c r="F72" s="245"/>
    </row>
    <row r="73" customFormat="false" ht="12.75" hidden="false" customHeight="false" outlineLevel="0" collapsed="false">
      <c r="F73" s="245"/>
    </row>
    <row r="74" customFormat="false" ht="12.75" hidden="false" customHeight="false" outlineLevel="0" collapsed="false">
      <c r="F74" s="245"/>
    </row>
    <row r="75" customFormat="false" ht="12.75" hidden="false" customHeight="false" outlineLevel="0" collapsed="false">
      <c r="F75" s="245"/>
    </row>
    <row r="76" customFormat="false" ht="12.75" hidden="false" customHeight="false" outlineLevel="0" collapsed="false">
      <c r="F76" s="245"/>
    </row>
    <row r="77" customFormat="false" ht="12.75" hidden="false" customHeight="false" outlineLevel="0" collapsed="false">
      <c r="F77" s="245"/>
    </row>
    <row r="78" customFormat="false" ht="12.75" hidden="false" customHeight="false" outlineLevel="0" collapsed="false">
      <c r="F78" s="245"/>
    </row>
    <row r="79" customFormat="false" ht="12.75" hidden="false" customHeight="false" outlineLevel="0" collapsed="false">
      <c r="F79" s="245"/>
    </row>
    <row r="80" customFormat="false" ht="12.75" hidden="false" customHeight="false" outlineLevel="0" collapsed="false">
      <c r="F80" s="245"/>
    </row>
    <row r="81" customFormat="false" ht="12.75" hidden="false" customHeight="false" outlineLevel="0" collapsed="false">
      <c r="F81" s="245"/>
    </row>
    <row r="82" customFormat="false" ht="12.75" hidden="false" customHeight="false" outlineLevel="0" collapsed="false">
      <c r="F82" s="245"/>
    </row>
    <row r="83" customFormat="false" ht="12.75" hidden="false" customHeight="false" outlineLevel="0" collapsed="false">
      <c r="F83" s="245"/>
    </row>
    <row r="84" customFormat="false" ht="12.75" hidden="false" customHeight="false" outlineLevel="0" collapsed="false">
      <c r="F84" s="245"/>
    </row>
    <row r="85" customFormat="false" ht="12.75" hidden="false" customHeight="false" outlineLevel="0" collapsed="false">
      <c r="F85" s="245"/>
    </row>
    <row r="86" customFormat="false" ht="12.75" hidden="false" customHeight="false" outlineLevel="0" collapsed="false">
      <c r="F86" s="245"/>
    </row>
    <row r="87" customFormat="false" ht="12.75" hidden="false" customHeight="false" outlineLevel="0" collapsed="false">
      <c r="F87" s="245"/>
    </row>
    <row r="88" customFormat="false" ht="12.75" hidden="false" customHeight="false" outlineLevel="0" collapsed="false">
      <c r="F88" s="245"/>
    </row>
    <row r="89" customFormat="false" ht="12.75" hidden="false" customHeight="false" outlineLevel="0" collapsed="false">
      <c r="F89" s="245"/>
    </row>
    <row r="90" customFormat="false" ht="12.75" hidden="false" customHeight="false" outlineLevel="0" collapsed="false">
      <c r="F90" s="245"/>
    </row>
    <row r="91" customFormat="false" ht="12.75" hidden="false" customHeight="false" outlineLevel="0" collapsed="false">
      <c r="F91" s="245"/>
    </row>
    <row r="92" customFormat="false" ht="12.75" hidden="false" customHeight="false" outlineLevel="0" collapsed="false">
      <c r="F92" s="245"/>
    </row>
    <row r="93" customFormat="false" ht="12.75" hidden="false" customHeight="false" outlineLevel="0" collapsed="false">
      <c r="F93" s="245"/>
    </row>
    <row r="94" customFormat="false" ht="12.75" hidden="false" customHeight="false" outlineLevel="0" collapsed="false">
      <c r="F94" s="245"/>
    </row>
    <row r="95" customFormat="false" ht="12.75" hidden="false" customHeight="false" outlineLevel="0" collapsed="false">
      <c r="F95" s="245"/>
    </row>
    <row r="96" customFormat="false" ht="12.75" hidden="false" customHeight="false" outlineLevel="0" collapsed="false">
      <c r="F96" s="245"/>
    </row>
    <row r="97" customFormat="false" ht="12.75" hidden="false" customHeight="false" outlineLevel="0" collapsed="false">
      <c r="F97" s="245"/>
    </row>
    <row r="98" customFormat="false" ht="12.75" hidden="false" customHeight="false" outlineLevel="0" collapsed="false">
      <c r="F98" s="245"/>
    </row>
    <row r="99" customFormat="false" ht="12.75" hidden="false" customHeight="false" outlineLevel="0" collapsed="false">
      <c r="F99" s="245"/>
    </row>
    <row r="100" customFormat="false" ht="12.75" hidden="false" customHeight="false" outlineLevel="0" collapsed="false">
      <c r="F100" s="245"/>
    </row>
    <row r="101" customFormat="false" ht="12.75" hidden="false" customHeight="false" outlineLevel="0" collapsed="false">
      <c r="F101" s="245"/>
    </row>
    <row r="102" customFormat="false" ht="12.75" hidden="false" customHeight="false" outlineLevel="0" collapsed="false">
      <c r="F102" s="245"/>
    </row>
    <row r="103" customFormat="false" ht="12.75" hidden="false" customHeight="false" outlineLevel="0" collapsed="false">
      <c r="F103" s="245"/>
    </row>
    <row r="104" customFormat="false" ht="12.75" hidden="false" customHeight="false" outlineLevel="0" collapsed="false">
      <c r="F104" s="245"/>
    </row>
    <row r="105" customFormat="false" ht="12.75" hidden="false" customHeight="false" outlineLevel="0" collapsed="false">
      <c r="F105" s="245"/>
    </row>
    <row r="106" customFormat="false" ht="12.75" hidden="false" customHeight="false" outlineLevel="0" collapsed="false">
      <c r="F106" s="245"/>
    </row>
    <row r="107" customFormat="false" ht="12.75" hidden="false" customHeight="false" outlineLevel="0" collapsed="false">
      <c r="F107" s="245"/>
    </row>
    <row r="108" customFormat="false" ht="12.75" hidden="false" customHeight="false" outlineLevel="0" collapsed="false">
      <c r="F108" s="245"/>
    </row>
    <row r="109" customFormat="false" ht="12.75" hidden="false" customHeight="false" outlineLevel="0" collapsed="false">
      <c r="F109" s="245"/>
    </row>
    <row r="110" customFormat="false" ht="12.75" hidden="false" customHeight="false" outlineLevel="0" collapsed="false">
      <c r="F110" s="245"/>
    </row>
    <row r="111" customFormat="false" ht="12.75" hidden="false" customHeight="false" outlineLevel="0" collapsed="false">
      <c r="F111" s="245"/>
    </row>
    <row r="112" customFormat="false" ht="12.75" hidden="false" customHeight="false" outlineLevel="0" collapsed="false">
      <c r="F112" s="245"/>
    </row>
    <row r="113" customFormat="false" ht="12.75" hidden="false" customHeight="false" outlineLevel="0" collapsed="false">
      <c r="F113" s="245"/>
    </row>
    <row r="114" customFormat="false" ht="12.75" hidden="false" customHeight="false" outlineLevel="0" collapsed="false">
      <c r="F114" s="245"/>
    </row>
    <row r="115" customFormat="false" ht="12.75" hidden="false" customHeight="false" outlineLevel="0" collapsed="false">
      <c r="F115" s="245"/>
    </row>
    <row r="116" customFormat="false" ht="12.75" hidden="false" customHeight="false" outlineLevel="0" collapsed="false">
      <c r="F116" s="245"/>
    </row>
    <row r="117" customFormat="false" ht="12.75" hidden="false" customHeight="false" outlineLevel="0" collapsed="false">
      <c r="F117" s="245"/>
    </row>
    <row r="118" customFormat="false" ht="12.75" hidden="false" customHeight="false" outlineLevel="0" collapsed="false">
      <c r="F118" s="245"/>
    </row>
    <row r="119" customFormat="false" ht="12.75" hidden="false" customHeight="false" outlineLevel="0" collapsed="false">
      <c r="F119" s="245"/>
    </row>
    <row r="120" customFormat="false" ht="12.75" hidden="false" customHeight="false" outlineLevel="0" collapsed="false">
      <c r="F120" s="245"/>
    </row>
    <row r="121" customFormat="false" ht="12.75" hidden="false" customHeight="false" outlineLevel="0" collapsed="false">
      <c r="F121" s="245"/>
    </row>
    <row r="122" customFormat="false" ht="12.75" hidden="false" customHeight="false" outlineLevel="0" collapsed="false">
      <c r="F122" s="245"/>
    </row>
    <row r="123" customFormat="false" ht="12.75" hidden="false" customHeight="false" outlineLevel="0" collapsed="false">
      <c r="F123" s="245"/>
    </row>
    <row r="124" customFormat="false" ht="12.75" hidden="false" customHeight="false" outlineLevel="0" collapsed="false">
      <c r="F124" s="245"/>
    </row>
    <row r="125" customFormat="false" ht="12.75" hidden="false" customHeight="false" outlineLevel="0" collapsed="false">
      <c r="F125" s="245"/>
    </row>
    <row r="126" customFormat="false" ht="12.75" hidden="false" customHeight="false" outlineLevel="0" collapsed="false">
      <c r="F126" s="245"/>
    </row>
    <row r="127" customFormat="false" ht="12.75" hidden="false" customHeight="false" outlineLevel="0" collapsed="false">
      <c r="F127" s="245"/>
    </row>
    <row r="128" customFormat="false" ht="12.75" hidden="false" customHeight="false" outlineLevel="0" collapsed="false">
      <c r="F128" s="245"/>
    </row>
    <row r="129" customFormat="false" ht="12.75" hidden="false" customHeight="false" outlineLevel="0" collapsed="false">
      <c r="F129" s="245"/>
    </row>
    <row r="130" customFormat="false" ht="12.75" hidden="false" customHeight="false" outlineLevel="0" collapsed="false">
      <c r="F130" s="245"/>
    </row>
    <row r="131" customFormat="false" ht="12.75" hidden="false" customHeight="false" outlineLevel="0" collapsed="false">
      <c r="F131" s="245"/>
    </row>
    <row r="132" customFormat="false" ht="12.75" hidden="false" customHeight="false" outlineLevel="0" collapsed="false">
      <c r="F132" s="245"/>
    </row>
    <row r="133" customFormat="false" ht="12.75" hidden="false" customHeight="false" outlineLevel="0" collapsed="false">
      <c r="F133" s="245"/>
    </row>
    <row r="134" customFormat="false" ht="12.75" hidden="false" customHeight="false" outlineLevel="0" collapsed="false">
      <c r="F134" s="245"/>
    </row>
    <row r="135" customFormat="false" ht="12.75" hidden="false" customHeight="false" outlineLevel="0" collapsed="false">
      <c r="F135" s="245"/>
    </row>
    <row r="136" customFormat="false" ht="12.75" hidden="false" customHeight="false" outlineLevel="0" collapsed="false">
      <c r="F136" s="245"/>
    </row>
    <row r="137" customFormat="false" ht="12.75" hidden="false" customHeight="false" outlineLevel="0" collapsed="false">
      <c r="F137" s="245"/>
    </row>
    <row r="138" customFormat="false" ht="12.75" hidden="false" customHeight="false" outlineLevel="0" collapsed="false">
      <c r="F138" s="245"/>
    </row>
    <row r="139" customFormat="false" ht="12.75" hidden="false" customHeight="false" outlineLevel="0" collapsed="false">
      <c r="F139" s="245"/>
    </row>
    <row r="140" customFormat="false" ht="12.75" hidden="false" customHeight="false" outlineLevel="0" collapsed="false">
      <c r="F140" s="245"/>
    </row>
    <row r="141" customFormat="false" ht="12.75" hidden="false" customHeight="false" outlineLevel="0" collapsed="false">
      <c r="F141" s="245"/>
    </row>
    <row r="142" customFormat="false" ht="12.75" hidden="false" customHeight="false" outlineLevel="0" collapsed="false">
      <c r="F142" s="245"/>
    </row>
    <row r="143" customFormat="false" ht="12.75" hidden="false" customHeight="false" outlineLevel="0" collapsed="false">
      <c r="F143" s="245"/>
    </row>
    <row r="144" customFormat="false" ht="12.75" hidden="false" customHeight="false" outlineLevel="0" collapsed="false">
      <c r="F144" s="245"/>
    </row>
    <row r="145" customFormat="false" ht="12.75" hidden="false" customHeight="false" outlineLevel="0" collapsed="false">
      <c r="F145" s="245"/>
    </row>
    <row r="146" customFormat="false" ht="12.75" hidden="false" customHeight="false" outlineLevel="0" collapsed="false">
      <c r="F146" s="245"/>
    </row>
    <row r="147" customFormat="false" ht="12.75" hidden="false" customHeight="false" outlineLevel="0" collapsed="false">
      <c r="F147" s="245"/>
    </row>
    <row r="148" customFormat="false" ht="12.75" hidden="false" customHeight="false" outlineLevel="0" collapsed="false">
      <c r="F148" s="245"/>
    </row>
    <row r="149" customFormat="false" ht="12.75" hidden="false" customHeight="false" outlineLevel="0" collapsed="false">
      <c r="F149" s="245"/>
    </row>
    <row r="150" customFormat="false" ht="12.75" hidden="false" customHeight="false" outlineLevel="0" collapsed="false">
      <c r="F150" s="245"/>
    </row>
    <row r="151" customFormat="false" ht="12.75" hidden="false" customHeight="false" outlineLevel="0" collapsed="false">
      <c r="F151" s="245"/>
    </row>
    <row r="152" customFormat="false" ht="12.75" hidden="false" customHeight="false" outlineLevel="0" collapsed="false">
      <c r="F152" s="245"/>
    </row>
    <row r="153" customFormat="false" ht="12.75" hidden="false" customHeight="false" outlineLevel="0" collapsed="false">
      <c r="F153" s="245"/>
    </row>
    <row r="154" customFormat="false" ht="12.75" hidden="false" customHeight="false" outlineLevel="0" collapsed="false">
      <c r="F154" s="245"/>
    </row>
    <row r="155" customFormat="false" ht="12.75" hidden="false" customHeight="false" outlineLevel="0" collapsed="false">
      <c r="F155" s="245"/>
    </row>
    <row r="156" customFormat="false" ht="12.75" hidden="false" customHeight="false" outlineLevel="0" collapsed="false">
      <c r="F156" s="245"/>
    </row>
    <row r="157" customFormat="false" ht="12.75" hidden="false" customHeight="false" outlineLevel="0" collapsed="false">
      <c r="F157" s="245"/>
    </row>
    <row r="158" customFormat="false" ht="12.75" hidden="false" customHeight="false" outlineLevel="0" collapsed="false">
      <c r="F158" s="245"/>
    </row>
    <row r="159" customFormat="false" ht="12.75" hidden="false" customHeight="false" outlineLevel="0" collapsed="false">
      <c r="F159" s="245"/>
    </row>
    <row r="160" customFormat="false" ht="12.75" hidden="false" customHeight="false" outlineLevel="0" collapsed="false">
      <c r="F160" s="245"/>
    </row>
    <row r="161" customFormat="false" ht="12.75" hidden="false" customHeight="false" outlineLevel="0" collapsed="false">
      <c r="F161" s="245"/>
    </row>
    <row r="162" customFormat="false" ht="12.75" hidden="false" customHeight="false" outlineLevel="0" collapsed="false">
      <c r="F162" s="245"/>
    </row>
    <row r="163" customFormat="false" ht="12.75" hidden="false" customHeight="false" outlineLevel="0" collapsed="false">
      <c r="F163" s="245"/>
    </row>
    <row r="164" customFormat="false" ht="12.75" hidden="false" customHeight="false" outlineLevel="0" collapsed="false">
      <c r="F164" s="245"/>
    </row>
    <row r="165" customFormat="false" ht="12.75" hidden="false" customHeight="false" outlineLevel="0" collapsed="false">
      <c r="F165" s="245"/>
    </row>
    <row r="166" customFormat="false" ht="12.75" hidden="false" customHeight="false" outlineLevel="0" collapsed="false">
      <c r="F166" s="245"/>
    </row>
    <row r="167" customFormat="false" ht="12.75" hidden="false" customHeight="false" outlineLevel="0" collapsed="false">
      <c r="F167" s="245"/>
    </row>
    <row r="168" customFormat="false" ht="12.75" hidden="false" customHeight="false" outlineLevel="0" collapsed="false">
      <c r="F168" s="245"/>
    </row>
    <row r="169" customFormat="false" ht="12.75" hidden="false" customHeight="false" outlineLevel="0" collapsed="false">
      <c r="F169" s="245"/>
    </row>
    <row r="170" customFormat="false" ht="12.75" hidden="false" customHeight="false" outlineLevel="0" collapsed="false">
      <c r="F170" s="245"/>
    </row>
    <row r="171" customFormat="false" ht="12.75" hidden="false" customHeight="false" outlineLevel="0" collapsed="false">
      <c r="F171" s="245"/>
    </row>
    <row r="172" customFormat="false" ht="12.75" hidden="false" customHeight="false" outlineLevel="0" collapsed="false">
      <c r="F172" s="245"/>
    </row>
    <row r="173" customFormat="false" ht="12.75" hidden="false" customHeight="false" outlineLevel="0" collapsed="false">
      <c r="F173" s="245"/>
    </row>
    <row r="174" customFormat="false" ht="12.75" hidden="false" customHeight="false" outlineLevel="0" collapsed="false">
      <c r="F174" s="245"/>
    </row>
    <row r="175" customFormat="false" ht="12.75" hidden="false" customHeight="false" outlineLevel="0" collapsed="false">
      <c r="F175" s="245"/>
    </row>
    <row r="176" customFormat="false" ht="12.75" hidden="false" customHeight="false" outlineLevel="0" collapsed="false">
      <c r="F176" s="245"/>
    </row>
    <row r="177" customFormat="false" ht="12.75" hidden="false" customHeight="false" outlineLevel="0" collapsed="false">
      <c r="F177" s="245"/>
    </row>
    <row r="178" customFormat="false" ht="12.75" hidden="false" customHeight="false" outlineLevel="0" collapsed="false">
      <c r="F178" s="245"/>
    </row>
    <row r="179" customFormat="false" ht="12.75" hidden="false" customHeight="false" outlineLevel="0" collapsed="false">
      <c r="F179" s="245"/>
    </row>
    <row r="180" customFormat="false" ht="12.75" hidden="false" customHeight="false" outlineLevel="0" collapsed="false">
      <c r="F180" s="245"/>
    </row>
    <row r="181" customFormat="false" ht="12.75" hidden="false" customHeight="false" outlineLevel="0" collapsed="false">
      <c r="F181" s="245"/>
    </row>
    <row r="182" customFormat="false" ht="12.75" hidden="false" customHeight="false" outlineLevel="0" collapsed="false">
      <c r="F182" s="245"/>
    </row>
    <row r="183" customFormat="false" ht="12.75" hidden="false" customHeight="false" outlineLevel="0" collapsed="false">
      <c r="F183" s="245"/>
    </row>
    <row r="184" customFormat="false" ht="12.75" hidden="false" customHeight="false" outlineLevel="0" collapsed="false">
      <c r="F184" s="245"/>
    </row>
    <row r="185" customFormat="false" ht="12.75" hidden="false" customHeight="false" outlineLevel="0" collapsed="false">
      <c r="F185" s="245"/>
    </row>
    <row r="186" customFormat="false" ht="12.75" hidden="false" customHeight="false" outlineLevel="0" collapsed="false">
      <c r="F186" s="245"/>
    </row>
    <row r="187" customFormat="false" ht="12.75" hidden="false" customHeight="false" outlineLevel="0" collapsed="false">
      <c r="F187" s="245"/>
    </row>
    <row r="188" customFormat="false" ht="12.75" hidden="false" customHeight="false" outlineLevel="0" collapsed="false">
      <c r="F188" s="245"/>
    </row>
    <row r="189" customFormat="false" ht="12.75" hidden="false" customHeight="false" outlineLevel="0" collapsed="false">
      <c r="F189" s="245"/>
    </row>
    <row r="190" customFormat="false" ht="12.75" hidden="false" customHeight="false" outlineLevel="0" collapsed="false">
      <c r="F190" s="245"/>
    </row>
    <row r="191" customFormat="false" ht="12.75" hidden="false" customHeight="false" outlineLevel="0" collapsed="false">
      <c r="F191" s="245"/>
    </row>
    <row r="192" customFormat="false" ht="12.75" hidden="false" customHeight="false" outlineLevel="0" collapsed="false">
      <c r="F192" s="245"/>
    </row>
    <row r="193" customFormat="false" ht="12.75" hidden="false" customHeight="false" outlineLevel="0" collapsed="false">
      <c r="F193" s="245"/>
    </row>
    <row r="194" customFormat="false" ht="12.75" hidden="false" customHeight="false" outlineLevel="0" collapsed="false">
      <c r="F194" s="245"/>
    </row>
    <row r="195" customFormat="false" ht="12.75" hidden="false" customHeight="false" outlineLevel="0" collapsed="false">
      <c r="F195" s="245"/>
    </row>
    <row r="196" customFormat="false" ht="12.75" hidden="false" customHeight="false" outlineLevel="0" collapsed="false">
      <c r="F196" s="245"/>
    </row>
    <row r="197" customFormat="false" ht="12.75" hidden="false" customHeight="false" outlineLevel="0" collapsed="false">
      <c r="F197" s="245"/>
    </row>
    <row r="198" customFormat="false" ht="12.75" hidden="false" customHeight="false" outlineLevel="0" collapsed="false">
      <c r="F198" s="245"/>
    </row>
    <row r="199" customFormat="false" ht="12.75" hidden="false" customHeight="false" outlineLevel="0" collapsed="false">
      <c r="F199" s="245"/>
    </row>
    <row r="200" customFormat="false" ht="12.75" hidden="false" customHeight="false" outlineLevel="0" collapsed="false">
      <c r="F200" s="245"/>
    </row>
    <row r="201" customFormat="false" ht="12.75" hidden="false" customHeight="false" outlineLevel="0" collapsed="false">
      <c r="F201" s="245"/>
    </row>
    <row r="202" customFormat="false" ht="12.75" hidden="false" customHeight="false" outlineLevel="0" collapsed="false">
      <c r="F202" s="245"/>
    </row>
    <row r="203" customFormat="false" ht="12.75" hidden="false" customHeight="false" outlineLevel="0" collapsed="false">
      <c r="F203" s="245"/>
    </row>
    <row r="204" customFormat="false" ht="12.75" hidden="false" customHeight="false" outlineLevel="0" collapsed="false">
      <c r="F204" s="245"/>
    </row>
    <row r="205" customFormat="false" ht="12.75" hidden="false" customHeight="false" outlineLevel="0" collapsed="false">
      <c r="F205" s="245"/>
    </row>
    <row r="206" customFormat="false" ht="12.75" hidden="false" customHeight="false" outlineLevel="0" collapsed="false">
      <c r="F206" s="245"/>
    </row>
    <row r="207" customFormat="false" ht="12.75" hidden="false" customHeight="false" outlineLevel="0" collapsed="false">
      <c r="F207" s="245"/>
    </row>
    <row r="208" customFormat="false" ht="12.75" hidden="false" customHeight="false" outlineLevel="0" collapsed="false">
      <c r="F208" s="245"/>
    </row>
    <row r="209" customFormat="false" ht="12.75" hidden="false" customHeight="false" outlineLevel="0" collapsed="false">
      <c r="F209" s="245"/>
    </row>
    <row r="210" customFormat="false" ht="12.75" hidden="false" customHeight="false" outlineLevel="0" collapsed="false">
      <c r="F210" s="245"/>
    </row>
    <row r="211" customFormat="false" ht="12.75" hidden="false" customHeight="false" outlineLevel="0" collapsed="false">
      <c r="F211" s="245"/>
    </row>
    <row r="212" customFormat="false" ht="12.75" hidden="false" customHeight="false" outlineLevel="0" collapsed="false">
      <c r="F212" s="245"/>
    </row>
    <row r="213" customFormat="false" ht="12.75" hidden="false" customHeight="false" outlineLevel="0" collapsed="false">
      <c r="F213" s="245"/>
    </row>
    <row r="214" customFormat="false" ht="12.75" hidden="false" customHeight="false" outlineLevel="0" collapsed="false">
      <c r="F214" s="245"/>
    </row>
    <row r="215" customFormat="false" ht="12.75" hidden="false" customHeight="false" outlineLevel="0" collapsed="false">
      <c r="F215" s="245"/>
    </row>
    <row r="216" customFormat="false" ht="12.75" hidden="false" customHeight="false" outlineLevel="0" collapsed="false">
      <c r="F216" s="245"/>
    </row>
    <row r="217" customFormat="false" ht="12.75" hidden="false" customHeight="false" outlineLevel="0" collapsed="false">
      <c r="F217" s="245"/>
    </row>
    <row r="218" customFormat="false" ht="12.75" hidden="false" customHeight="false" outlineLevel="0" collapsed="false">
      <c r="F218" s="245"/>
    </row>
    <row r="219" customFormat="false" ht="12.75" hidden="false" customHeight="false" outlineLevel="0" collapsed="false">
      <c r="F219" s="245"/>
    </row>
    <row r="220" customFormat="false" ht="12.75" hidden="false" customHeight="false" outlineLevel="0" collapsed="false">
      <c r="F220" s="245"/>
    </row>
    <row r="221" customFormat="false" ht="12.75" hidden="false" customHeight="false" outlineLevel="0" collapsed="false">
      <c r="F221" s="245"/>
    </row>
    <row r="222" customFormat="false" ht="12.75" hidden="false" customHeight="false" outlineLevel="0" collapsed="false">
      <c r="F222" s="245"/>
    </row>
    <row r="223" customFormat="false" ht="12.75" hidden="false" customHeight="false" outlineLevel="0" collapsed="false">
      <c r="F223" s="245"/>
    </row>
    <row r="224" customFormat="false" ht="12.75" hidden="false" customHeight="false" outlineLevel="0" collapsed="false">
      <c r="F224" s="245"/>
    </row>
    <row r="225" customFormat="false" ht="12.75" hidden="false" customHeight="false" outlineLevel="0" collapsed="false">
      <c r="F225" s="245"/>
    </row>
    <row r="226" customFormat="false" ht="12.75" hidden="false" customHeight="false" outlineLevel="0" collapsed="false">
      <c r="F226" s="245"/>
    </row>
    <row r="227" customFormat="false" ht="12.75" hidden="false" customHeight="false" outlineLevel="0" collapsed="false">
      <c r="F227" s="245"/>
    </row>
    <row r="228" customFormat="false" ht="12.75" hidden="false" customHeight="false" outlineLevel="0" collapsed="false">
      <c r="F228" s="245"/>
    </row>
  </sheetData>
  <sheetProtection sheet="true" objects="true" scenarios="true"/>
  <mergeCells count="2">
    <mergeCell ref="B44:E44"/>
    <mergeCell ref="G44:H4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85"/>
  <sheetViews>
    <sheetView showFormulas="false" showGridLines="true" showRowColHeaders="true" showZeros="true" rightToLeft="false" tabSelected="false" showOutlineSymbols="true" defaultGridColor="true" view="normal" topLeftCell="B1" colorId="64" zoomScale="125" zoomScaleNormal="125" zoomScalePageLayoutView="100" workbookViewId="0">
      <selection pane="topLeft" activeCell="B1" activeCellId="0" sqref="B1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2"/>
    <col collapsed="false" customWidth="true" hidden="false" outlineLevel="0" max="3" min="3" style="0" width="13.29"/>
    <col collapsed="false" customWidth="true" hidden="false" outlineLevel="0" max="4" min="4" style="0" width="12.14"/>
    <col collapsed="false" customWidth="true" hidden="false" outlineLevel="0" max="8" min="8" style="0" width="9.71"/>
    <col collapsed="false" customWidth="true" hidden="false" outlineLevel="0" max="13" min="13" style="0" width="19.71"/>
    <col collapsed="false" customWidth="true" hidden="false" outlineLevel="0" max="14" min="14" style="0" width="29.29"/>
  </cols>
  <sheetData>
    <row r="1" customFormat="false" ht="15.75" hidden="false" customHeight="false" outlineLevel="0" collapsed="false">
      <c r="A1" s="270" t="s">
        <v>138</v>
      </c>
      <c r="B1" s="172" t="s">
        <v>198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customFormat="false" ht="12.75" hidden="false" customHeight="false" outlineLevel="0" collapsed="false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customFormat="false" ht="12.75" hidden="false" customHeight="false" outlineLevel="0" collapsed="false">
      <c r="A3" s="171"/>
      <c r="B3" s="262" t="s">
        <v>199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customFormat="false" ht="12.75" hidden="false" customHeight="false" outlineLevel="0" collapsed="false">
      <c r="A4" s="171"/>
      <c r="B4" s="262" t="s">
        <v>200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customFormat="false" ht="12.75" hidden="false" customHeight="false" outlineLevel="0" collapsed="false">
      <c r="A5" s="171"/>
      <c r="B5" s="215" t="s">
        <v>201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customFormat="false" ht="15.75" hidden="false" customHeight="false" outlineLevel="0" collapsed="false">
      <c r="A6" s="171"/>
      <c r="B6" s="215" t="s">
        <v>202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</row>
    <row r="7" customFormat="false" ht="13.5" hidden="false" customHeight="false" outlineLevel="0" collapsed="false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customFormat="false" ht="13.5" hidden="false" customHeight="false" outlineLevel="0" collapsed="false">
      <c r="A8" s="171"/>
      <c r="B8" s="174" t="s">
        <v>203</v>
      </c>
      <c r="C8" s="175"/>
      <c r="D8" s="176"/>
      <c r="E8" s="176"/>
      <c r="F8" s="177"/>
      <c r="G8" s="178" t="s">
        <v>91</v>
      </c>
      <c r="H8" s="178"/>
      <c r="I8" s="178"/>
      <c r="J8" s="179"/>
      <c r="K8" s="179"/>
      <c r="L8" s="179"/>
      <c r="M8" s="180"/>
      <c r="N8" s="181"/>
      <c r="O8" s="171"/>
      <c r="P8" s="171"/>
      <c r="Q8" s="171"/>
      <c r="R8" s="171"/>
      <c r="S8" s="171"/>
      <c r="T8" s="171"/>
      <c r="U8" s="171"/>
      <c r="V8" s="171"/>
      <c r="W8" s="171"/>
    </row>
    <row r="9" customFormat="false" ht="13.5" hidden="false" customHeight="false" outlineLevel="0" collapsed="false">
      <c r="A9" s="171"/>
      <c r="B9" s="182" t="s">
        <v>76</v>
      </c>
      <c r="C9" s="183"/>
      <c r="D9" s="184"/>
      <c r="E9" s="185" t="s">
        <v>2</v>
      </c>
      <c r="F9" s="186"/>
      <c r="G9" s="187" t="s">
        <v>92</v>
      </c>
      <c r="H9" s="188"/>
      <c r="I9" s="189"/>
      <c r="J9" s="190" t="s">
        <v>3</v>
      </c>
      <c r="K9" s="190"/>
      <c r="L9" s="190"/>
      <c r="M9" s="191"/>
      <c r="N9" s="181"/>
      <c r="O9" s="171"/>
      <c r="P9" s="171"/>
      <c r="Q9" s="171"/>
      <c r="R9" s="171"/>
      <c r="S9" s="171"/>
      <c r="T9" s="171"/>
      <c r="U9" s="171"/>
      <c r="V9" s="171"/>
      <c r="W9" s="171"/>
    </row>
    <row r="10" customFormat="false" ht="12.75" hidden="false" customHeight="false" outlineLevel="0" collapsed="false">
      <c r="A10" s="171"/>
      <c r="B10" s="192" t="s">
        <v>5</v>
      </c>
      <c r="C10" s="171"/>
      <c r="D10" s="196" t="s">
        <v>6</v>
      </c>
      <c r="E10" s="271" t="n">
        <v>0</v>
      </c>
      <c r="F10" s="272"/>
      <c r="G10" s="192" t="s">
        <v>204</v>
      </c>
      <c r="H10" s="217"/>
      <c r="I10" s="273" t="n">
        <v>1.2</v>
      </c>
      <c r="J10" s="171" t="s">
        <v>155</v>
      </c>
      <c r="K10" s="171"/>
      <c r="L10" s="171"/>
      <c r="M10" s="181"/>
      <c r="N10" s="274"/>
      <c r="O10" s="224"/>
      <c r="P10" s="224"/>
      <c r="Q10" s="224"/>
      <c r="R10" s="224"/>
      <c r="S10" s="224"/>
      <c r="T10" s="224"/>
      <c r="U10" s="221"/>
      <c r="V10" s="171"/>
      <c r="W10" s="171"/>
    </row>
    <row r="11" customFormat="false" ht="13.5" hidden="false" customHeight="false" outlineLevel="0" collapsed="false">
      <c r="A11" s="171"/>
      <c r="B11" s="192" t="s">
        <v>9</v>
      </c>
      <c r="C11" s="171"/>
      <c r="D11" s="196" t="s">
        <v>156</v>
      </c>
      <c r="E11" s="275" t="n">
        <v>1</v>
      </c>
      <c r="F11" s="276"/>
      <c r="G11" s="192" t="s">
        <v>205</v>
      </c>
      <c r="H11" s="277"/>
      <c r="I11" s="278" t="n">
        <v>0</v>
      </c>
      <c r="J11" s="262" t="s">
        <v>206</v>
      </c>
      <c r="K11" s="171"/>
      <c r="L11" s="215"/>
      <c r="M11" s="181"/>
      <c r="N11" s="274"/>
      <c r="O11" s="224"/>
      <c r="P11" s="224"/>
      <c r="Q11" s="224"/>
      <c r="R11" s="224"/>
      <c r="S11" s="224"/>
      <c r="T11" s="224"/>
      <c r="U11" s="221"/>
      <c r="V11" s="171"/>
      <c r="W11" s="171"/>
    </row>
    <row r="12" customFormat="false" ht="15.75" hidden="false" customHeight="false" outlineLevel="0" collapsed="false">
      <c r="A12" s="171"/>
      <c r="B12" s="194" t="s">
        <v>207</v>
      </c>
      <c r="C12" s="171"/>
      <c r="D12" s="196"/>
      <c r="E12" s="279" t="n">
        <v>0.001</v>
      </c>
      <c r="F12" s="17" t="s">
        <v>208</v>
      </c>
      <c r="G12" s="216" t="s">
        <v>138</v>
      </c>
      <c r="H12" s="192"/>
      <c r="I12" s="216"/>
      <c r="J12" s="260" t="s">
        <v>209</v>
      </c>
      <c r="K12" s="171"/>
      <c r="L12" s="215"/>
      <c r="M12" s="181"/>
      <c r="N12" s="274"/>
      <c r="O12" s="224"/>
      <c r="P12" s="224"/>
      <c r="Q12" s="224"/>
      <c r="R12" s="224"/>
      <c r="S12" s="224"/>
      <c r="T12" s="224"/>
      <c r="U12" s="221"/>
      <c r="V12" s="171"/>
      <c r="W12" s="171"/>
    </row>
    <row r="13" customFormat="false" ht="16.5" hidden="false" customHeight="false" outlineLevel="0" collapsed="false">
      <c r="A13" s="171"/>
      <c r="B13" s="216" t="s">
        <v>210</v>
      </c>
      <c r="C13" s="171"/>
      <c r="D13" s="196"/>
      <c r="E13" s="280" t="n">
        <v>0</v>
      </c>
      <c r="F13" s="194" t="s">
        <v>211</v>
      </c>
      <c r="G13" s="216"/>
      <c r="H13" s="192"/>
      <c r="I13" s="216"/>
      <c r="J13" s="216"/>
      <c r="K13" s="171"/>
      <c r="L13" s="171"/>
      <c r="M13" s="181"/>
      <c r="N13" s="171"/>
      <c r="O13" s="171"/>
      <c r="P13" s="171"/>
      <c r="Q13" s="171"/>
      <c r="R13" s="171"/>
      <c r="S13" s="171"/>
      <c r="T13" s="171"/>
      <c r="U13" s="171"/>
      <c r="V13" s="171"/>
      <c r="W13" s="171"/>
    </row>
    <row r="14" customFormat="false" ht="12.75" hidden="false" customHeight="false" outlineLevel="0" collapsed="false">
      <c r="A14" s="171"/>
      <c r="B14" s="216" t="s">
        <v>212</v>
      </c>
      <c r="C14" s="171"/>
      <c r="D14" s="196"/>
      <c r="E14" s="281"/>
      <c r="F14" s="282"/>
      <c r="G14" s="216"/>
      <c r="H14" s="192"/>
      <c r="I14" s="216"/>
      <c r="J14" s="216"/>
      <c r="K14" s="171"/>
      <c r="L14" s="171"/>
      <c r="M14" s="181"/>
      <c r="N14" s="181"/>
      <c r="O14" s="232"/>
      <c r="P14" s="171"/>
      <c r="Q14" s="171"/>
      <c r="R14" s="171"/>
      <c r="S14" s="171"/>
      <c r="T14" s="171"/>
      <c r="U14" s="171"/>
      <c r="V14" s="171"/>
      <c r="W14" s="171"/>
    </row>
    <row r="15" customFormat="false" ht="13.5" hidden="false" customHeight="false" outlineLevel="0" collapsed="false">
      <c r="A15" s="171"/>
      <c r="B15" s="215" t="s">
        <v>213</v>
      </c>
      <c r="C15" s="199"/>
      <c r="D15" s="283"/>
      <c r="E15" s="284"/>
      <c r="F15" s="285"/>
      <c r="G15" s="192"/>
      <c r="H15" s="181"/>
      <c r="I15" s="181"/>
      <c r="J15" s="200" t="s">
        <v>107</v>
      </c>
      <c r="K15" s="171"/>
      <c r="L15" s="171"/>
      <c r="M15" s="181"/>
      <c r="N15" s="181"/>
      <c r="O15" s="232"/>
      <c r="P15" s="171"/>
      <c r="Q15" s="171"/>
      <c r="R15" s="171"/>
      <c r="S15" s="171"/>
      <c r="T15" s="171"/>
      <c r="U15" s="171"/>
      <c r="V15" s="171"/>
      <c r="W15" s="171"/>
    </row>
    <row r="16" customFormat="false" ht="13.5" hidden="false" customHeight="false" outlineLevel="0" collapsed="false">
      <c r="A16" s="171"/>
      <c r="B16" s="201" t="s">
        <v>31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7"/>
      <c r="N16" s="181"/>
      <c r="O16" s="232"/>
      <c r="P16" s="171"/>
      <c r="Q16" s="171"/>
      <c r="R16" s="171"/>
      <c r="S16" s="171"/>
      <c r="T16" s="171"/>
      <c r="U16" s="171"/>
      <c r="V16" s="171"/>
      <c r="W16" s="171"/>
    </row>
    <row r="17" customFormat="false" ht="12.75" hidden="false" customHeight="false" outlineLevel="0" collapsed="false">
      <c r="A17" s="171"/>
      <c r="B17" s="234" t="s">
        <v>179</v>
      </c>
      <c r="C17" s="234"/>
      <c r="D17" s="234"/>
      <c r="E17" s="234"/>
      <c r="F17" s="235"/>
      <c r="G17" s="236"/>
      <c r="H17" s="236"/>
      <c r="I17" s="237"/>
      <c r="J17" s="238"/>
      <c r="K17" s="238"/>
      <c r="L17" s="238"/>
      <c r="M17" s="239"/>
      <c r="N17" s="181"/>
      <c r="O17" s="286"/>
      <c r="P17" s="171"/>
      <c r="Q17" s="171"/>
      <c r="R17" s="171"/>
      <c r="S17" s="171"/>
      <c r="T17" s="171"/>
      <c r="U17" s="171"/>
      <c r="V17" s="171"/>
      <c r="W17" s="171"/>
    </row>
    <row r="18" customFormat="false" ht="13.5" hidden="false" customHeight="false" outlineLevel="0" collapsed="false">
      <c r="A18" s="171"/>
      <c r="B18" s="241" t="s">
        <v>33</v>
      </c>
      <c r="C18" s="242" t="s">
        <v>159</v>
      </c>
      <c r="D18" s="243" t="s">
        <v>214</v>
      </c>
      <c r="E18" s="244"/>
      <c r="F18" s="171"/>
      <c r="G18" s="245"/>
      <c r="H18" s="244"/>
      <c r="I18" s="171"/>
      <c r="J18" s="171"/>
      <c r="K18" s="171"/>
      <c r="L18" s="171"/>
      <c r="M18" s="171"/>
      <c r="N18" s="171"/>
      <c r="O18" s="171"/>
      <c r="P18" s="171"/>
      <c r="Q18" s="171"/>
      <c r="R18" s="287"/>
      <c r="S18" s="287"/>
      <c r="T18" s="171"/>
      <c r="U18" s="171"/>
      <c r="V18" s="171"/>
      <c r="W18" s="171"/>
    </row>
    <row r="19" customFormat="false" ht="12.75" hidden="false" customHeight="false" outlineLevel="0" collapsed="false">
      <c r="A19" s="171"/>
      <c r="B19" s="171" t="n">
        <v>0</v>
      </c>
      <c r="C19" s="288" t="n">
        <f aca="false">+E12</f>
        <v>0.001</v>
      </c>
      <c r="D19" s="288" t="n">
        <f aca="false">+E13</f>
        <v>0</v>
      </c>
      <c r="E19" s="245"/>
      <c r="F19" s="207"/>
      <c r="G19" s="249"/>
      <c r="H19" s="250"/>
      <c r="I19" s="171"/>
      <c r="J19" s="171"/>
      <c r="K19" s="171"/>
      <c r="L19" s="181"/>
      <c r="M19" s="251"/>
      <c r="N19" s="192"/>
      <c r="O19" s="171"/>
      <c r="P19" s="171"/>
      <c r="Q19" s="171"/>
      <c r="R19" s="289"/>
      <c r="S19" s="244"/>
      <c r="T19" s="171"/>
      <c r="U19" s="171"/>
      <c r="V19" s="171"/>
      <c r="W19" s="171"/>
    </row>
    <row r="20" customFormat="false" ht="12.75" hidden="false" customHeight="false" outlineLevel="0" collapsed="false">
      <c r="A20" s="171"/>
      <c r="B20" s="171" t="n">
        <f aca="false">B19+E$11</f>
        <v>1</v>
      </c>
      <c r="C20" s="288" t="n">
        <f aca="false">I$10*C19*(1-C19)</f>
        <v>0.0011988</v>
      </c>
      <c r="D20" s="288" t="n">
        <f aca="false">+I$11*D19*(1-D19)</f>
        <v>0</v>
      </c>
      <c r="E20" s="245"/>
      <c r="F20" s="207"/>
      <c r="G20" s="247"/>
      <c r="H20" s="250"/>
      <c r="I20" s="171"/>
      <c r="J20" s="199"/>
      <c r="K20" s="209"/>
      <c r="L20" s="171"/>
      <c r="M20" s="206"/>
      <c r="N20" s="207"/>
      <c r="O20" s="171"/>
      <c r="P20" s="171"/>
      <c r="Q20" s="171"/>
      <c r="R20" s="289"/>
      <c r="S20" s="244"/>
      <c r="T20" s="171"/>
      <c r="U20" s="171"/>
      <c r="V20" s="171"/>
      <c r="W20" s="171"/>
    </row>
    <row r="21" customFormat="false" ht="12.75" hidden="false" customHeight="false" outlineLevel="0" collapsed="false">
      <c r="A21" s="171"/>
      <c r="B21" s="171" t="n">
        <f aca="false">B20+E$11</f>
        <v>2</v>
      </c>
      <c r="C21" s="288" t="n">
        <f aca="false">I$10*C20*(1-C20)</f>
        <v>0.001436835454272</v>
      </c>
      <c r="D21" s="288" t="n">
        <f aca="false">+I$11*D20*(1-D20)</f>
        <v>0</v>
      </c>
      <c r="E21" s="245"/>
      <c r="F21" s="207"/>
      <c r="G21" s="247"/>
      <c r="H21" s="250"/>
      <c r="I21" s="171"/>
      <c r="J21" s="199"/>
      <c r="K21" s="209"/>
      <c r="L21" s="171"/>
      <c r="M21" s="206"/>
      <c r="N21" s="207"/>
      <c r="O21" s="171"/>
      <c r="P21" s="171"/>
      <c r="Q21" s="171"/>
      <c r="R21" s="289"/>
      <c r="S21" s="244"/>
      <c r="T21" s="171"/>
      <c r="U21" s="171"/>
      <c r="V21" s="171"/>
      <c r="W21" s="171"/>
    </row>
    <row r="22" customFormat="false" ht="12.75" hidden="false" customHeight="false" outlineLevel="0" collapsed="false">
      <c r="A22" s="171"/>
      <c r="B22" s="171" t="n">
        <f aca="false">B21+E$11</f>
        <v>3</v>
      </c>
      <c r="C22" s="288" t="n">
        <f aca="false">I$10*C21*(1-C21)</f>
        <v>0.00172172514977922</v>
      </c>
      <c r="D22" s="288" t="n">
        <f aca="false">+I$11*D21*(1-D21)</f>
        <v>0</v>
      </c>
      <c r="E22" s="245"/>
      <c r="F22" s="207"/>
      <c r="G22" s="247"/>
      <c r="H22" s="250"/>
      <c r="I22" s="171"/>
      <c r="J22" s="199"/>
      <c r="K22" s="213"/>
      <c r="L22" s="171"/>
      <c r="M22" s="206"/>
      <c r="N22" s="207"/>
      <c r="O22" s="171"/>
      <c r="P22" s="171"/>
      <c r="Q22" s="171"/>
      <c r="R22" s="289"/>
      <c r="S22" s="244"/>
      <c r="T22" s="171"/>
      <c r="U22" s="171"/>
      <c r="V22" s="171"/>
      <c r="W22" s="171"/>
    </row>
    <row r="23" customFormat="false" ht="12.75" hidden="false" customHeight="false" outlineLevel="0" collapsed="false">
      <c r="A23" s="171"/>
      <c r="B23" s="171" t="n">
        <f aca="false">B22+E$11</f>
        <v>4</v>
      </c>
      <c r="C23" s="288" t="n">
        <f aca="false">I$10*C22*(1-C22)</f>
        <v>0.0020625129747454</v>
      </c>
      <c r="D23" s="288" t="n">
        <f aca="false">+I$11*D22*(1-D22)</f>
        <v>0</v>
      </c>
      <c r="E23" s="245"/>
      <c r="F23" s="207"/>
      <c r="G23" s="247"/>
      <c r="H23" s="250"/>
      <c r="I23" s="171"/>
      <c r="J23" s="171"/>
      <c r="K23" s="171"/>
      <c r="L23" s="171"/>
      <c r="M23" s="206"/>
      <c r="N23" s="207"/>
      <c r="O23" s="171"/>
      <c r="P23" s="171"/>
      <c r="Q23" s="171"/>
      <c r="R23" s="289"/>
      <c r="S23" s="244"/>
      <c r="T23" s="171"/>
      <c r="U23" s="171"/>
      <c r="V23" s="171"/>
      <c r="W23" s="171"/>
    </row>
    <row r="24" customFormat="false" ht="12.75" hidden="false" customHeight="false" outlineLevel="0" collapsed="false">
      <c r="A24" s="171"/>
      <c r="B24" s="171" t="n">
        <f aca="false">B23+E$11</f>
        <v>5</v>
      </c>
      <c r="C24" s="288" t="n">
        <f aca="false">I$10*C23*(1-C23)</f>
        <v>0.00246991081796929</v>
      </c>
      <c r="D24" s="288" t="n">
        <f aca="false">+I$11*D23*(1-D23)</f>
        <v>0</v>
      </c>
      <c r="E24" s="245"/>
      <c r="F24" s="207"/>
      <c r="G24" s="247"/>
      <c r="H24" s="250"/>
      <c r="I24" s="171"/>
      <c r="J24" s="171"/>
      <c r="K24" s="171"/>
      <c r="L24" s="171"/>
      <c r="M24" s="206"/>
      <c r="N24" s="207"/>
      <c r="O24" s="171"/>
      <c r="P24" s="171"/>
      <c r="Q24" s="171"/>
      <c r="R24" s="289"/>
      <c r="S24" s="244"/>
      <c r="T24" s="171"/>
      <c r="U24" s="171"/>
      <c r="V24" s="171"/>
      <c r="W24" s="171"/>
    </row>
    <row r="25" customFormat="false" ht="12.75" hidden="false" customHeight="false" outlineLevel="0" collapsed="false">
      <c r="A25" s="171"/>
      <c r="B25" s="171" t="n">
        <f aca="false">B24+E$11</f>
        <v>6</v>
      </c>
      <c r="C25" s="288" t="n">
        <f aca="false">I$10*C24*(1-C24)</f>
        <v>0.00295657243022468</v>
      </c>
      <c r="D25" s="288" t="n">
        <f aca="false">+I$11*D24*(1-D24)</f>
        <v>0</v>
      </c>
      <c r="E25" s="245"/>
      <c r="F25" s="207"/>
      <c r="G25" s="247"/>
      <c r="H25" s="250"/>
      <c r="I25" s="171"/>
      <c r="J25" s="171"/>
      <c r="K25" s="171"/>
      <c r="L25" s="171"/>
      <c r="M25" s="206"/>
      <c r="N25" s="207"/>
      <c r="O25" s="171"/>
      <c r="P25" s="171"/>
      <c r="Q25" s="171"/>
      <c r="R25" s="289"/>
      <c r="S25" s="244"/>
      <c r="T25" s="171"/>
      <c r="U25" s="171"/>
      <c r="V25" s="171"/>
      <c r="W25" s="171"/>
    </row>
    <row r="26" customFormat="false" ht="12.75" hidden="false" customHeight="false" outlineLevel="0" collapsed="false">
      <c r="A26" s="171"/>
      <c r="B26" s="171" t="n">
        <f aca="false">B25+E$11</f>
        <v>7</v>
      </c>
      <c r="C26" s="288" t="n">
        <f aca="false">I$10*C25*(1-C25)</f>
        <v>0.00353739733162742</v>
      </c>
      <c r="D26" s="288" t="n">
        <f aca="false">+I$11*D25*(1-D25)</f>
        <v>0</v>
      </c>
      <c r="E26" s="245"/>
      <c r="F26" s="207"/>
      <c r="G26" s="247"/>
      <c r="H26" s="250"/>
      <c r="I26" s="171"/>
      <c r="J26" s="171"/>
      <c r="K26" s="171"/>
      <c r="L26" s="171"/>
      <c r="M26" s="206"/>
      <c r="N26" s="207"/>
      <c r="O26" s="171"/>
      <c r="P26" s="171"/>
      <c r="Q26" s="171"/>
      <c r="R26" s="289"/>
      <c r="S26" s="244"/>
      <c r="T26" s="171"/>
      <c r="U26" s="171"/>
      <c r="V26" s="171"/>
      <c r="W26" s="171"/>
    </row>
    <row r="27" customFormat="false" ht="12.75" hidden="false" customHeight="false" outlineLevel="0" collapsed="false">
      <c r="A27" s="171"/>
      <c r="B27" s="171" t="n">
        <f aca="false">B26+E$11</f>
        <v>8</v>
      </c>
      <c r="C27" s="288" t="n">
        <f aca="false">I$10*C26*(1-C26)</f>
        <v>0.00422986098209474</v>
      </c>
      <c r="D27" s="288" t="n">
        <f aca="false">+I$11*D26*(1-D26)</f>
        <v>0</v>
      </c>
      <c r="E27" s="245"/>
      <c r="F27" s="207"/>
      <c r="G27" s="247"/>
      <c r="H27" s="250"/>
      <c r="I27" s="171"/>
      <c r="J27" s="171"/>
      <c r="K27" s="171"/>
      <c r="L27" s="171"/>
      <c r="M27" s="206"/>
      <c r="N27" s="207"/>
      <c r="O27" s="171"/>
      <c r="P27" s="171"/>
      <c r="Q27" s="171"/>
      <c r="R27" s="289"/>
      <c r="S27" s="244"/>
      <c r="T27" s="171"/>
      <c r="U27" s="171"/>
      <c r="V27" s="171"/>
      <c r="W27" s="171"/>
    </row>
    <row r="28" customFormat="false" ht="12.75" hidden="false" customHeight="false" outlineLevel="0" collapsed="false">
      <c r="A28" s="171"/>
      <c r="B28" s="171" t="n">
        <f aca="false">B27+E$11</f>
        <v>9</v>
      </c>
      <c r="C28" s="288" t="n">
        <f aca="false">I$10*C27*(1-C27)</f>
        <v>0.00505436310980027</v>
      </c>
      <c r="D28" s="288" t="n">
        <f aca="false">+I$11*D27*(1-D27)</f>
        <v>0</v>
      </c>
      <c r="E28" s="245"/>
      <c r="F28" s="207"/>
      <c r="G28" s="247"/>
      <c r="H28" s="250"/>
      <c r="I28" s="171"/>
      <c r="J28" s="171"/>
      <c r="K28" s="171"/>
      <c r="L28" s="171"/>
      <c r="M28" s="206"/>
      <c r="N28" s="207"/>
      <c r="O28" s="171"/>
      <c r="P28" s="171"/>
      <c r="Q28" s="171"/>
      <c r="R28" s="289"/>
      <c r="S28" s="244"/>
      <c r="T28" s="171"/>
      <c r="U28" s="171"/>
      <c r="V28" s="171"/>
      <c r="W28" s="171"/>
    </row>
    <row r="29" customFormat="false" ht="12.75" hidden="false" customHeight="false" outlineLevel="0" collapsed="false">
      <c r="A29" s="171"/>
      <c r="B29" s="171" t="n">
        <f aca="false">B28+E$11</f>
        <v>10</v>
      </c>
      <c r="C29" s="288" t="n">
        <f aca="false">I$10*C28*(1-C28)</f>
        <v>0.00603457982802547</v>
      </c>
      <c r="D29" s="288" t="n">
        <f aca="false">+I$11*D28*(1-D28)</f>
        <v>0</v>
      </c>
      <c r="E29" s="245"/>
      <c r="F29" s="207"/>
      <c r="G29" s="249"/>
      <c r="H29" s="250"/>
      <c r="I29" s="171"/>
      <c r="J29" s="171"/>
      <c r="K29" s="171"/>
      <c r="L29" s="171"/>
      <c r="M29" s="206"/>
      <c r="N29" s="207"/>
      <c r="O29" s="171"/>
      <c r="P29" s="171"/>
      <c r="Q29" s="171"/>
      <c r="R29" s="289"/>
      <c r="S29" s="244"/>
      <c r="T29" s="171"/>
      <c r="U29" s="171"/>
      <c r="V29" s="171"/>
      <c r="W29" s="171"/>
    </row>
    <row r="30" customFormat="false" ht="12.75" hidden="false" customHeight="false" outlineLevel="0" collapsed="false">
      <c r="A30" s="171"/>
      <c r="B30" s="171" t="n">
        <f aca="false">B29+E$11</f>
        <v>11</v>
      </c>
      <c r="C30" s="288" t="n">
        <f aca="false">I$10*C29*(1-C29)</f>
        <v>0.00719779640918959</v>
      </c>
      <c r="D30" s="288" t="n">
        <f aca="false">+I$11*D29*(1-D29)</f>
        <v>0</v>
      </c>
      <c r="E30" s="245"/>
      <c r="F30" s="207"/>
      <c r="G30" s="247"/>
      <c r="H30" s="250"/>
      <c r="I30" s="171"/>
      <c r="J30" s="171"/>
      <c r="K30" s="171"/>
      <c r="L30" s="171"/>
      <c r="M30" s="206"/>
      <c r="N30" s="207"/>
      <c r="O30" s="171"/>
      <c r="P30" s="171"/>
      <c r="Q30" s="171"/>
      <c r="R30" s="289"/>
      <c r="S30" s="244"/>
      <c r="T30" s="171"/>
      <c r="U30" s="171"/>
      <c r="V30" s="171"/>
      <c r="W30" s="171"/>
    </row>
    <row r="31" customFormat="false" ht="12.75" hidden="false" customHeight="false" outlineLevel="0" collapsed="false">
      <c r="A31" s="171"/>
      <c r="B31" s="171" t="n">
        <f aca="false">B30+E$11</f>
        <v>12</v>
      </c>
      <c r="C31" s="288" t="n">
        <f aca="false">I$10*C30*(1-C30)</f>
        <v>0.00857518576324973</v>
      </c>
      <c r="D31" s="288" t="n">
        <f aca="false">+I$11*D30*(1-D30)</f>
        <v>0</v>
      </c>
      <c r="E31" s="245"/>
      <c r="F31" s="207"/>
      <c r="G31" s="247"/>
      <c r="H31" s="250"/>
      <c r="I31" s="171"/>
      <c r="J31" s="171"/>
      <c r="K31" s="171"/>
      <c r="L31" s="171"/>
      <c r="M31" s="206"/>
      <c r="N31" s="207"/>
      <c r="O31" s="171"/>
      <c r="P31" s="171"/>
      <c r="Q31" s="171"/>
      <c r="R31" s="171"/>
      <c r="S31" s="171"/>
      <c r="T31" s="171"/>
      <c r="U31" s="171"/>
      <c r="V31" s="171"/>
      <c r="W31" s="171"/>
    </row>
    <row r="32" customFormat="false" ht="12.75" hidden="false" customHeight="false" outlineLevel="0" collapsed="false">
      <c r="A32" s="171"/>
      <c r="B32" s="171" t="n">
        <f aca="false">B31+E$11</f>
        <v>13</v>
      </c>
      <c r="C32" s="288" t="n">
        <f aca="false">I$10*C31*(1-C31)</f>
        <v>0.0102019823428506</v>
      </c>
      <c r="D32" s="288" t="n">
        <f aca="false">+I$11*D31*(1-D31)</f>
        <v>0</v>
      </c>
      <c r="E32" s="245"/>
      <c r="F32" s="207"/>
      <c r="G32" s="247"/>
      <c r="H32" s="250"/>
      <c r="I32" s="171"/>
      <c r="J32" s="171"/>
      <c r="K32" s="171"/>
      <c r="L32" s="171"/>
      <c r="M32" s="206"/>
      <c r="N32" s="207"/>
      <c r="O32" s="171"/>
      <c r="P32" s="171"/>
      <c r="Q32" s="171"/>
      <c r="R32" s="171"/>
      <c r="S32" s="171"/>
      <c r="T32" s="171"/>
      <c r="U32" s="171"/>
      <c r="V32" s="171"/>
      <c r="W32" s="171"/>
    </row>
    <row r="33" customFormat="false" ht="12.75" hidden="false" customHeight="false" outlineLevel="0" collapsed="false">
      <c r="A33" s="171"/>
      <c r="B33" s="171" t="n">
        <f aca="false">B32+E$11</f>
        <v>14</v>
      </c>
      <c r="C33" s="288" t="n">
        <f aca="false">I$10*C32*(1-C32)</f>
        <v>0.0121174822789521</v>
      </c>
      <c r="D33" s="288" t="n">
        <f aca="false">+I$11*D32*(1-D32)</f>
        <v>0</v>
      </c>
      <c r="E33" s="245"/>
      <c r="F33" s="207"/>
      <c r="G33" s="247"/>
      <c r="H33" s="250"/>
      <c r="I33" s="171"/>
      <c r="J33" s="171"/>
      <c r="K33" s="171"/>
      <c r="L33" s="171"/>
      <c r="M33" s="206"/>
      <c r="N33" s="207"/>
      <c r="O33" s="171"/>
      <c r="P33" s="171"/>
      <c r="Q33" s="171"/>
      <c r="R33" s="171"/>
      <c r="S33" s="171"/>
      <c r="T33" s="171"/>
      <c r="U33" s="171"/>
      <c r="V33" s="171"/>
      <c r="W33" s="171"/>
    </row>
    <row r="34" customFormat="false" ht="12.75" hidden="false" customHeight="false" outlineLevel="0" collapsed="false">
      <c r="A34" s="171"/>
      <c r="B34" s="171" t="n">
        <f aca="false">B33+E$11</f>
        <v>15</v>
      </c>
      <c r="C34" s="288" t="n">
        <f aca="false">I$10*C33*(1-C33)</f>
        <v>0.0143647786826057</v>
      </c>
      <c r="D34" s="288" t="n">
        <f aca="false">+I$11*D33*(1-D33)</f>
        <v>0</v>
      </c>
      <c r="E34" s="245"/>
      <c r="F34" s="207"/>
      <c r="G34" s="247"/>
      <c r="H34" s="250"/>
      <c r="I34" s="171"/>
      <c r="J34" s="171"/>
      <c r="K34" s="171"/>
      <c r="L34" s="171"/>
      <c r="M34" s="206"/>
      <c r="N34" s="207"/>
      <c r="O34" s="171"/>
      <c r="P34" s="171"/>
      <c r="Q34" s="171"/>
      <c r="R34" s="171"/>
      <c r="S34" s="171"/>
      <c r="T34" s="171"/>
      <c r="U34" s="171"/>
      <c r="V34" s="171"/>
      <c r="W34" s="171"/>
    </row>
    <row r="35" customFormat="false" ht="12.75" hidden="false" customHeight="false" outlineLevel="0" collapsed="false">
      <c r="A35" s="171"/>
      <c r="B35" s="171" t="n">
        <f aca="false">B34+E$11</f>
        <v>16</v>
      </c>
      <c r="C35" s="288" t="n">
        <f aca="false">I$10*C34*(1-C34)</f>
        <v>0.0169901181792065</v>
      </c>
      <c r="D35" s="288" t="n">
        <f aca="false">+I$11*D34*(1-D34)</f>
        <v>0</v>
      </c>
      <c r="E35" s="245"/>
      <c r="F35" s="207"/>
      <c r="G35" s="247"/>
      <c r="H35" s="250"/>
      <c r="I35" s="171"/>
      <c r="J35" s="171"/>
      <c r="K35" s="171"/>
      <c r="L35" s="171"/>
      <c r="M35" s="206"/>
      <c r="N35" s="207"/>
      <c r="O35" s="171"/>
      <c r="P35" s="171"/>
      <c r="Q35" s="171"/>
      <c r="R35" s="171"/>
      <c r="S35" s="171"/>
      <c r="T35" s="171"/>
      <c r="U35" s="171"/>
      <c r="V35" s="171"/>
      <c r="W35" s="171"/>
    </row>
    <row r="36" customFormat="false" ht="12.75" hidden="false" customHeight="false" outlineLevel="0" collapsed="false">
      <c r="A36" s="171"/>
      <c r="B36" s="171" t="n">
        <f aca="false">B35+E$11</f>
        <v>17</v>
      </c>
      <c r="C36" s="288" t="n">
        <f aca="false">I$10*C35*(1-C35)</f>
        <v>0.0200417448761557</v>
      </c>
      <c r="D36" s="288" t="n">
        <f aca="false">+I$11*D35*(1-D35)</f>
        <v>0</v>
      </c>
      <c r="E36" s="245"/>
      <c r="F36" s="207"/>
      <c r="G36" s="247"/>
      <c r="H36" s="250"/>
      <c r="I36" s="171"/>
      <c r="J36" s="171"/>
      <c r="K36" s="171"/>
      <c r="L36" s="171"/>
      <c r="M36" s="206"/>
      <c r="N36" s="207"/>
      <c r="O36" s="171"/>
      <c r="P36" s="171"/>
      <c r="Q36" s="171"/>
      <c r="R36" s="171"/>
      <c r="S36" s="171"/>
      <c r="T36" s="171"/>
      <c r="U36" s="171"/>
      <c r="V36" s="171"/>
      <c r="W36" s="171"/>
    </row>
    <row r="37" customFormat="false" ht="12.75" hidden="false" customHeight="false" outlineLevel="0" collapsed="false">
      <c r="A37" s="171"/>
      <c r="B37" s="171" t="n">
        <f aca="false">B36+E$11</f>
        <v>18</v>
      </c>
      <c r="C37" s="288" t="n">
        <f aca="false">I$10*C36*(1-C36)</f>
        <v>0.0235680880061698</v>
      </c>
      <c r="D37" s="288" t="n">
        <f aca="false">+I$11*D36*(1-D36)</f>
        <v>0</v>
      </c>
      <c r="E37" s="245"/>
      <c r="F37" s="207"/>
      <c r="G37" s="247"/>
      <c r="H37" s="250"/>
      <c r="I37" s="171"/>
      <c r="J37" s="171"/>
      <c r="K37" s="171"/>
      <c r="L37" s="171"/>
      <c r="M37" s="206"/>
      <c r="N37" s="207"/>
      <c r="O37" s="171"/>
      <c r="P37" s="171"/>
      <c r="Q37" s="171"/>
      <c r="R37" s="171"/>
      <c r="S37" s="171"/>
      <c r="T37" s="171"/>
      <c r="U37" s="171"/>
      <c r="V37" s="171"/>
      <c r="W37" s="171"/>
    </row>
    <row r="38" customFormat="false" ht="12.75" hidden="false" customHeight="false" outlineLevel="0" collapsed="false">
      <c r="A38" s="171"/>
      <c r="B38" s="171" t="n">
        <f aca="false">B37+E$11</f>
        <v>19</v>
      </c>
      <c r="C38" s="288" t="n">
        <f aca="false">I$10*C37*(1-C37)</f>
        <v>0.0276151598806838</v>
      </c>
      <c r="D38" s="288" t="n">
        <f aca="false">+I$11*D37*(1-D37)</f>
        <v>0</v>
      </c>
      <c r="E38" s="245"/>
      <c r="F38" s="207"/>
      <c r="G38" s="247"/>
      <c r="H38" s="250"/>
      <c r="I38" s="171"/>
      <c r="J38" s="171"/>
      <c r="K38" s="171"/>
      <c r="L38" s="171"/>
      <c r="M38" s="206"/>
      <c r="N38" s="207"/>
      <c r="O38" s="171"/>
      <c r="P38" s="171"/>
      <c r="Q38" s="171"/>
      <c r="R38" s="171"/>
      <c r="S38" s="171"/>
      <c r="T38" s="171"/>
      <c r="U38" s="171"/>
      <c r="V38" s="171"/>
      <c r="W38" s="171"/>
    </row>
    <row r="39" customFormat="false" ht="12.75" hidden="false" customHeight="false" outlineLevel="0" collapsed="false">
      <c r="A39" s="171"/>
      <c r="B39" s="171" t="n">
        <f aca="false">B38+E$11</f>
        <v>20</v>
      </c>
      <c r="C39" s="288" t="n">
        <f aca="false">I$10*C38*(1-C38)</f>
        <v>0.0322230753905377</v>
      </c>
      <c r="D39" s="288" t="n">
        <f aca="false">+I$11*D38*(1-D38)</f>
        <v>0</v>
      </c>
      <c r="E39" s="245"/>
      <c r="F39" s="207"/>
      <c r="G39" s="249"/>
      <c r="H39" s="250"/>
      <c r="I39" s="171"/>
      <c r="J39" s="171"/>
      <c r="K39" s="171"/>
      <c r="L39" s="171"/>
      <c r="M39" s="206"/>
      <c r="N39" s="207"/>
      <c r="O39" s="171"/>
      <c r="P39" s="171"/>
      <c r="Q39" s="171"/>
      <c r="R39" s="171"/>
      <c r="S39" s="171"/>
      <c r="T39" s="171"/>
      <c r="U39" s="171"/>
      <c r="V39" s="171"/>
      <c r="W39" s="171"/>
    </row>
    <row r="40" customFormat="false" ht="12.75" hidden="false" customHeight="false" outlineLevel="0" collapsed="false">
      <c r="A40" s="171"/>
      <c r="B40" s="171" t="n">
        <f aca="false">B39+E$11</f>
        <v>21</v>
      </c>
      <c r="C40" s="288" t="n">
        <f aca="false">I$10*C39*(1-C39)</f>
        <v>0.0374216985634961</v>
      </c>
      <c r="D40" s="288" t="n">
        <f aca="false">+I$11*D39*(1-D39)</f>
        <v>0</v>
      </c>
      <c r="E40" s="245"/>
      <c r="F40" s="207"/>
      <c r="G40" s="247"/>
      <c r="H40" s="250"/>
      <c r="I40" s="171"/>
      <c r="J40" s="171"/>
      <c r="K40" s="171"/>
      <c r="L40" s="171"/>
      <c r="M40" s="206"/>
      <c r="N40" s="207"/>
      <c r="O40" s="171"/>
      <c r="P40" s="171"/>
      <c r="Q40" s="171"/>
      <c r="R40" s="171"/>
      <c r="S40" s="171"/>
      <c r="T40" s="171"/>
      <c r="U40" s="171"/>
      <c r="V40" s="171"/>
      <c r="W40" s="171"/>
    </row>
    <row r="41" customFormat="false" ht="12.75" hidden="false" customHeight="false" outlineLevel="0" collapsed="false">
      <c r="A41" s="171"/>
      <c r="B41" s="171" t="n">
        <f aca="false">B40+E$11</f>
        <v>22</v>
      </c>
      <c r="C41" s="288" t="n">
        <f aca="false">I$10*C40*(1-C40)</f>
        <v>0.0432255780481428</v>
      </c>
      <c r="D41" s="288" t="n">
        <f aca="false">+I$11*D40*(1-D40)</f>
        <v>0</v>
      </c>
      <c r="E41" s="245"/>
      <c r="F41" s="207"/>
      <c r="G41" s="247"/>
      <c r="H41" s="250"/>
      <c r="I41" s="171"/>
      <c r="J41" s="171"/>
      <c r="K41" s="171"/>
      <c r="L41" s="171"/>
      <c r="M41" s="206"/>
      <c r="N41" s="207"/>
      <c r="O41" s="171"/>
      <c r="P41" s="171"/>
      <c r="Q41" s="171"/>
      <c r="R41" s="171"/>
      <c r="S41" s="171"/>
      <c r="T41" s="171"/>
      <c r="U41" s="171"/>
      <c r="V41" s="171"/>
      <c r="W41" s="171"/>
    </row>
    <row r="42" customFormat="false" ht="12.75" hidden="false" customHeight="false" outlineLevel="0" collapsed="false">
      <c r="A42" s="171"/>
      <c r="B42" s="171" t="n">
        <f aca="false">B41+E$11</f>
        <v>23</v>
      </c>
      <c r="C42" s="288" t="n">
        <f aca="false">I$10*C41*(1-C41)</f>
        <v>0.049628552940656</v>
      </c>
      <c r="D42" s="288" t="n">
        <f aca="false">+I$11*D41*(1-D41)</f>
        <v>0</v>
      </c>
      <c r="E42" s="245"/>
      <c r="F42" s="207"/>
      <c r="G42" s="247"/>
      <c r="H42" s="250"/>
      <c r="I42" s="171"/>
      <c r="J42" s="171"/>
      <c r="K42" s="171"/>
      <c r="L42" s="171"/>
      <c r="M42" s="206"/>
      <c r="N42" s="207"/>
      <c r="O42" s="171"/>
      <c r="P42" s="171"/>
      <c r="Q42" s="171"/>
      <c r="R42" s="171"/>
      <c r="S42" s="171"/>
      <c r="T42" s="171"/>
      <c r="U42" s="171"/>
      <c r="V42" s="171"/>
      <c r="W42" s="171"/>
    </row>
    <row r="43" customFormat="false" ht="12.75" hidden="false" customHeight="false" outlineLevel="0" collapsed="false">
      <c r="A43" s="171"/>
      <c r="B43" s="171" t="n">
        <f aca="false">B42+E$11</f>
        <v>24</v>
      </c>
      <c r="C43" s="288" t="n">
        <f aca="false">I$10*C42*(1-C42)</f>
        <v>0.056598671608407</v>
      </c>
      <c r="D43" s="288" t="n">
        <f aca="false">+I$11*D42*(1-D42)</f>
        <v>0</v>
      </c>
      <c r="E43" s="245"/>
      <c r="F43" s="207"/>
      <c r="G43" s="247"/>
      <c r="H43" s="250"/>
      <c r="I43" s="171"/>
      <c r="J43" s="171"/>
      <c r="K43" s="171"/>
      <c r="L43" s="171"/>
      <c r="M43" s="206"/>
      <c r="N43" s="207"/>
      <c r="O43" s="171"/>
      <c r="P43" s="171"/>
      <c r="Q43" s="171"/>
      <c r="R43" s="171"/>
      <c r="S43" s="171"/>
      <c r="T43" s="171"/>
      <c r="U43" s="171"/>
      <c r="V43" s="171"/>
      <c r="W43" s="171"/>
    </row>
    <row r="44" customFormat="false" ht="12.75" hidden="false" customHeight="false" outlineLevel="0" collapsed="false">
      <c r="A44" s="171"/>
      <c r="B44" s="171" t="n">
        <f aca="false">B43+E$11</f>
        <v>25</v>
      </c>
      <c r="C44" s="288" t="n">
        <f aca="false">I$10*C43*(1-C43)</f>
        <v>0.0640743143766849</v>
      </c>
      <c r="D44" s="288" t="n">
        <f aca="false">+I$11*D43*(1-D43)</f>
        <v>0</v>
      </c>
      <c r="E44" s="245"/>
      <c r="F44" s="207"/>
      <c r="G44" s="247"/>
      <c r="H44" s="250"/>
      <c r="I44" s="171"/>
      <c r="J44" s="171"/>
      <c r="K44" s="171"/>
      <c r="L44" s="171"/>
      <c r="M44" s="206"/>
      <c r="N44" s="207"/>
      <c r="O44" s="171"/>
      <c r="P44" s="171"/>
      <c r="Q44" s="171"/>
      <c r="R44" s="171"/>
      <c r="S44" s="171"/>
      <c r="T44" s="171"/>
      <c r="U44" s="171"/>
      <c r="V44" s="171"/>
      <c r="W44" s="171"/>
    </row>
    <row r="45" customFormat="false" ht="12.75" hidden="false" customHeight="false" outlineLevel="0" collapsed="false">
      <c r="A45" s="171"/>
      <c r="B45" s="171" t="n">
        <f aca="false">B44+E$11</f>
        <v>26</v>
      </c>
      <c r="C45" s="288" t="n">
        <f aca="false">I$10*C44*(1-C44)</f>
        <v>0.0719625559366112</v>
      </c>
      <c r="D45" s="288" t="n">
        <f aca="false">+I$11*D44*(1-D44)</f>
        <v>0</v>
      </c>
      <c r="E45" s="245"/>
      <c r="F45" s="207"/>
      <c r="G45" s="247"/>
      <c r="H45" s="250"/>
      <c r="I45" s="171"/>
      <c r="J45" s="171"/>
      <c r="K45" s="171"/>
      <c r="L45" s="171"/>
      <c r="M45" s="206"/>
      <c r="N45" s="207"/>
      <c r="O45" s="171"/>
      <c r="P45" s="171"/>
      <c r="Q45" s="171"/>
      <c r="R45" s="171"/>
      <c r="S45" s="171"/>
      <c r="T45" s="171"/>
      <c r="U45" s="171"/>
      <c r="V45" s="171"/>
      <c r="W45" s="171"/>
    </row>
    <row r="46" customFormat="false" ht="12.75" hidden="false" customHeight="false" outlineLevel="0" collapsed="false">
      <c r="A46" s="171"/>
      <c r="B46" s="171" t="n">
        <f aca="false">B45+E$11</f>
        <v>27</v>
      </c>
      <c r="C46" s="288" t="n">
        <f aca="false">I$10*C45*(1-C45)</f>
        <v>0.0801407357756175</v>
      </c>
      <c r="D46" s="288" t="n">
        <f aca="false">+I$11*D45*(1-D45)</f>
        <v>0</v>
      </c>
      <c r="E46" s="245"/>
      <c r="F46" s="207"/>
      <c r="G46" s="247"/>
      <c r="H46" s="250"/>
      <c r="I46" s="171"/>
      <c r="J46" s="171"/>
      <c r="K46" s="171"/>
      <c r="L46" s="171"/>
      <c r="M46" s="206"/>
      <c r="N46" s="207"/>
      <c r="O46" s="171"/>
      <c r="P46" s="171"/>
      <c r="Q46" s="171"/>
      <c r="R46" s="171"/>
      <c r="S46" s="171"/>
      <c r="T46" s="171"/>
      <c r="U46" s="171"/>
      <c r="V46" s="171"/>
      <c r="W46" s="171"/>
    </row>
    <row r="47" customFormat="false" ht="12.75" hidden="false" customHeight="false" outlineLevel="0" collapsed="false">
      <c r="A47" s="171"/>
      <c r="B47" s="171" t="n">
        <f aca="false">B46+E$11</f>
        <v>28</v>
      </c>
      <c r="C47" s="288" t="n">
        <f aca="false">I$10*C46*(1-C46)</f>
        <v>0.0884618378939522</v>
      </c>
      <c r="D47" s="288" t="n">
        <f aca="false">+I$11*D46*(1-D46)</f>
        <v>0</v>
      </c>
      <c r="E47" s="245"/>
      <c r="F47" s="207"/>
      <c r="G47" s="247"/>
      <c r="H47" s="250"/>
      <c r="I47" s="171"/>
      <c r="J47" s="171"/>
      <c r="K47" s="171"/>
      <c r="L47" s="171"/>
      <c r="M47" s="206"/>
      <c r="N47" s="207"/>
      <c r="O47" s="171"/>
      <c r="P47" s="171"/>
      <c r="Q47" s="171"/>
      <c r="R47" s="171"/>
      <c r="S47" s="171"/>
      <c r="T47" s="171"/>
      <c r="U47" s="171"/>
      <c r="V47" s="171"/>
      <c r="W47" s="171"/>
    </row>
    <row r="48" customFormat="false" ht="12.75" hidden="false" customHeight="false" outlineLevel="0" collapsed="false">
      <c r="A48" s="171"/>
      <c r="B48" s="171" t="n">
        <f aca="false">B47+E$11</f>
        <v>29</v>
      </c>
      <c r="C48" s="288" t="n">
        <f aca="false">I$10*C47*(1-C47)</f>
        <v>0.0967636093564516</v>
      </c>
      <c r="D48" s="288" t="n">
        <f aca="false">+I$11*D47*(1-D47)</f>
        <v>0</v>
      </c>
      <c r="E48" s="245"/>
      <c r="F48" s="207"/>
      <c r="G48" s="247"/>
      <c r="H48" s="250"/>
      <c r="I48" s="171"/>
      <c r="J48" s="171"/>
      <c r="K48" s="171"/>
      <c r="L48" s="171"/>
      <c r="M48" s="206"/>
      <c r="N48" s="207"/>
      <c r="O48" s="171"/>
      <c r="P48" s="171"/>
      <c r="Q48" s="171"/>
      <c r="R48" s="171"/>
      <c r="S48" s="171"/>
      <c r="T48" s="171"/>
      <c r="U48" s="171"/>
      <c r="V48" s="171"/>
      <c r="W48" s="171"/>
    </row>
    <row r="49" customFormat="false" ht="12.75" hidden="false" customHeight="false" outlineLevel="0" collapsed="false">
      <c r="A49" s="171"/>
      <c r="B49" s="171" t="n">
        <f aca="false">B48+E$11</f>
        <v>30</v>
      </c>
      <c r="C49" s="288" t="n">
        <f aca="false">I$10*C48*(1-C48)</f>
        <v>0.104880495912916</v>
      </c>
      <c r="D49" s="288" t="n">
        <f aca="false">+I$11*D48*(1-D48)</f>
        <v>0</v>
      </c>
      <c r="E49" s="245"/>
      <c r="F49" s="207"/>
      <c r="G49" s="249"/>
      <c r="H49" s="250"/>
      <c r="I49" s="171"/>
      <c r="J49" s="171"/>
      <c r="K49" s="171"/>
      <c r="L49" s="171"/>
      <c r="M49" s="206"/>
      <c r="N49" s="207"/>
      <c r="O49" s="171"/>
      <c r="P49" s="171"/>
      <c r="Q49" s="171"/>
      <c r="R49" s="171"/>
      <c r="S49" s="171"/>
      <c r="T49" s="171"/>
      <c r="U49" s="171"/>
      <c r="V49" s="171"/>
      <c r="W49" s="171"/>
    </row>
    <row r="50" customFormat="false" ht="12.75" hidden="false" customHeight="false" outlineLevel="0" collapsed="false">
      <c r="A50" s="171"/>
      <c r="B50" s="171" t="n">
        <f aca="false">B49+E$11</f>
        <v>31</v>
      </c>
      <c r="C50" s="288" t="n">
        <f aca="false">I$10*C49*(1-C49)</f>
        <v>0.112656692987972</v>
      </c>
      <c r="D50" s="288" t="n">
        <f aca="false">+I$11*D49*(1-D49)</f>
        <v>0</v>
      </c>
      <c r="E50" s="245"/>
      <c r="F50" s="207"/>
      <c r="G50" s="247"/>
      <c r="H50" s="250"/>
      <c r="I50" s="171"/>
      <c r="J50" s="171"/>
      <c r="K50" s="171"/>
      <c r="L50" s="171"/>
      <c r="M50" s="206"/>
      <c r="N50" s="207"/>
      <c r="O50" s="171"/>
      <c r="P50" s="171"/>
      <c r="Q50" s="171"/>
      <c r="R50" s="171"/>
      <c r="S50" s="171"/>
      <c r="T50" s="171"/>
      <c r="U50" s="171"/>
      <c r="V50" s="171"/>
      <c r="W50" s="171"/>
    </row>
    <row r="51" customFormat="false" ht="12.75" hidden="false" customHeight="false" outlineLevel="0" collapsed="false">
      <c r="A51" s="171"/>
      <c r="B51" s="171" t="n">
        <f aca="false">B50+E$11</f>
        <v>32</v>
      </c>
      <c r="C51" s="288" t="n">
        <f aca="false">I$10*C50*(1-C50)</f>
        <v>0.119958195015583</v>
      </c>
      <c r="D51" s="288" t="n">
        <f aca="false">+I$11*D50*(1-D50)</f>
        <v>0</v>
      </c>
      <c r="E51" s="245"/>
      <c r="F51" s="207"/>
      <c r="G51" s="247"/>
      <c r="H51" s="250"/>
      <c r="I51" s="171"/>
      <c r="J51" s="171"/>
      <c r="K51" s="171"/>
      <c r="L51" s="171"/>
      <c r="M51" s="206"/>
      <c r="N51" s="207"/>
      <c r="O51" s="171"/>
      <c r="P51" s="171"/>
      <c r="Q51" s="171"/>
      <c r="R51" s="171"/>
      <c r="S51" s="171"/>
      <c r="T51" s="171"/>
      <c r="U51" s="171"/>
      <c r="V51" s="171"/>
      <c r="W51" s="171"/>
    </row>
    <row r="52" customFormat="false" ht="12.75" hidden="false" customHeight="false" outlineLevel="0" collapsed="false">
      <c r="A52" s="171"/>
      <c r="B52" s="171" t="n">
        <f aca="false">B51+E$11</f>
        <v>33</v>
      </c>
      <c r="C52" s="288" t="n">
        <f aca="false">I$10*C51*(1-C51)</f>
        <v>0.126681871757024</v>
      </c>
      <c r="D52" s="288" t="n">
        <f aca="false">+I$11*D51*(1-D51)</f>
        <v>0</v>
      </c>
      <c r="E52" s="245"/>
      <c r="F52" s="207"/>
      <c r="G52" s="247"/>
      <c r="H52" s="250"/>
      <c r="I52" s="171"/>
      <c r="J52" s="171"/>
      <c r="K52" s="171"/>
      <c r="L52" s="171"/>
      <c r="M52" s="206"/>
      <c r="N52" s="207"/>
      <c r="O52" s="171"/>
      <c r="P52" s="171"/>
      <c r="Q52" s="171"/>
      <c r="R52" s="171"/>
      <c r="S52" s="171"/>
      <c r="T52" s="171"/>
      <c r="U52" s="171"/>
      <c r="V52" s="171"/>
      <c r="W52" s="171"/>
    </row>
    <row r="53" customFormat="false" ht="12.75" hidden="false" customHeight="false" outlineLevel="0" collapsed="false">
      <c r="A53" s="171"/>
      <c r="B53" s="171" t="n">
        <f aca="false">B52+E$11</f>
        <v>34</v>
      </c>
      <c r="C53" s="288" t="n">
        <f aca="false">I$10*C52*(1-C52)</f>
        <v>0.132760290150193</v>
      </c>
      <c r="D53" s="288" t="n">
        <f aca="false">+I$11*D52*(1-D52)</f>
        <v>0</v>
      </c>
      <c r="E53" s="245"/>
      <c r="F53" s="207"/>
      <c r="G53" s="247"/>
      <c r="H53" s="250"/>
      <c r="I53" s="171"/>
      <c r="J53" s="171"/>
      <c r="K53" s="171"/>
      <c r="L53" s="171"/>
      <c r="M53" s="206"/>
      <c r="N53" s="207"/>
      <c r="O53" s="171"/>
      <c r="P53" s="171"/>
      <c r="Q53" s="171"/>
      <c r="R53" s="171"/>
      <c r="S53" s="171"/>
      <c r="T53" s="171"/>
      <c r="U53" s="171"/>
      <c r="V53" s="171"/>
      <c r="W53" s="171"/>
    </row>
    <row r="54" customFormat="false" ht="12.75" hidden="false" customHeight="false" outlineLevel="0" collapsed="false">
      <c r="A54" s="171"/>
      <c r="B54" s="171" t="n">
        <f aca="false">B53+E$11</f>
        <v>35</v>
      </c>
      <c r="C54" s="288" t="n">
        <f aca="false">I$10*C53*(1-C53)</f>
        <v>0.138161994611316</v>
      </c>
      <c r="D54" s="288" t="n">
        <f aca="false">+I$11*D53*(1-D53)</f>
        <v>0</v>
      </c>
      <c r="E54" s="245"/>
      <c r="F54" s="207"/>
      <c r="G54" s="247"/>
      <c r="H54" s="250"/>
      <c r="I54" s="171"/>
      <c r="J54" s="171"/>
      <c r="K54" s="171"/>
      <c r="L54" s="171"/>
      <c r="M54" s="206"/>
      <c r="N54" s="207"/>
      <c r="O54" s="171"/>
      <c r="P54" s="171"/>
      <c r="Q54" s="171"/>
      <c r="R54" s="171"/>
      <c r="S54" s="171"/>
      <c r="T54" s="171"/>
      <c r="U54" s="171"/>
      <c r="V54" s="171"/>
      <c r="W54" s="171"/>
    </row>
    <row r="55" customFormat="false" ht="12.75" hidden="false" customHeight="false" outlineLevel="0" collapsed="false">
      <c r="A55" s="171"/>
      <c r="B55" s="171" t="n">
        <f aca="false">B54+E$11</f>
        <v>36</v>
      </c>
      <c r="C55" s="288" t="n">
        <f aca="false">I$10*C54*(1-C54)</f>
        <v>0.142887909427606</v>
      </c>
      <c r="D55" s="288" t="n">
        <f aca="false">+I$11*D54*(1-D54)</f>
        <v>0</v>
      </c>
      <c r="E55" s="245"/>
      <c r="F55" s="207"/>
      <c r="G55" s="247"/>
      <c r="H55" s="250"/>
      <c r="I55" s="171"/>
      <c r="J55" s="171"/>
      <c r="K55" s="171"/>
      <c r="L55" s="171"/>
      <c r="M55" s="206"/>
      <c r="N55" s="207"/>
      <c r="O55" s="171"/>
      <c r="P55" s="171"/>
      <c r="Q55" s="171"/>
      <c r="R55" s="171"/>
      <c r="S55" s="171"/>
      <c r="T55" s="171"/>
      <c r="U55" s="171"/>
      <c r="V55" s="171"/>
      <c r="W55" s="171"/>
    </row>
    <row r="56" customFormat="false" ht="12.75" hidden="false" customHeight="false" outlineLevel="0" collapsed="false">
      <c r="A56" s="171"/>
      <c r="B56" s="171" t="n">
        <f aca="false">B55+E$11</f>
        <v>37</v>
      </c>
      <c r="C56" s="288" t="n">
        <f aca="false">I$10*C55*(1-C55)</f>
        <v>0.146965145720417</v>
      </c>
      <c r="D56" s="288" t="n">
        <f aca="false">+I$11*D55*(1-D55)</f>
        <v>0</v>
      </c>
      <c r="E56" s="245"/>
      <c r="F56" s="207"/>
      <c r="G56" s="247"/>
      <c r="H56" s="250"/>
      <c r="I56" s="171"/>
      <c r="J56" s="171"/>
      <c r="K56" s="171"/>
      <c r="L56" s="171"/>
      <c r="M56" s="206"/>
      <c r="N56" s="207"/>
      <c r="O56" s="171"/>
      <c r="P56" s="171"/>
      <c r="Q56" s="171"/>
      <c r="R56" s="171"/>
      <c r="S56" s="171"/>
      <c r="T56" s="171"/>
      <c r="U56" s="171"/>
      <c r="V56" s="171"/>
      <c r="W56" s="171"/>
    </row>
    <row r="57" customFormat="false" ht="12.75" hidden="false" customHeight="false" outlineLevel="0" collapsed="false">
      <c r="A57" s="171"/>
      <c r="B57" s="171" t="n">
        <f aca="false">B56+E$11</f>
        <v>38</v>
      </c>
      <c r="C57" s="288" t="n">
        <f aca="false">I$10*C56*(1-C56)</f>
        <v>0.150439669996552</v>
      </c>
      <c r="D57" s="288" t="n">
        <f aca="false">+I$11*D56*(1-D56)</f>
        <v>0</v>
      </c>
      <c r="E57" s="245"/>
      <c r="F57" s="207"/>
      <c r="G57" s="247"/>
      <c r="H57" s="250"/>
      <c r="I57" s="171"/>
      <c r="J57" s="171"/>
      <c r="K57" s="171"/>
      <c r="L57" s="171"/>
      <c r="M57" s="206"/>
      <c r="N57" s="207"/>
      <c r="O57" s="171"/>
      <c r="P57" s="171"/>
      <c r="Q57" s="171"/>
      <c r="R57" s="171"/>
      <c r="S57" s="171"/>
      <c r="T57" s="171"/>
      <c r="U57" s="171"/>
      <c r="V57" s="171"/>
      <c r="W57" s="171"/>
    </row>
    <row r="58" customFormat="false" ht="12.75" hidden="false" customHeight="false" outlineLevel="0" collapsed="false">
      <c r="A58" s="171"/>
      <c r="B58" s="171" t="n">
        <f aca="false">B57+E$11</f>
        <v>39</v>
      </c>
      <c r="C58" s="288" t="n">
        <f aca="false">I$10*C57*(1-C57)</f>
        <v>0.153369090825457</v>
      </c>
      <c r="D58" s="288" t="n">
        <f aca="false">+I$11*D57*(1-D57)</f>
        <v>0</v>
      </c>
      <c r="E58" s="245"/>
      <c r="F58" s="207"/>
      <c r="G58" s="247"/>
      <c r="H58" s="250"/>
      <c r="I58" s="171"/>
      <c r="J58" s="171"/>
      <c r="K58" s="171"/>
      <c r="L58" s="171"/>
      <c r="M58" s="206"/>
      <c r="N58" s="207"/>
      <c r="O58" s="171"/>
      <c r="P58" s="171"/>
      <c r="Q58" s="171"/>
      <c r="R58" s="171"/>
      <c r="S58" s="171"/>
      <c r="T58" s="171"/>
      <c r="U58" s="171"/>
      <c r="V58" s="171"/>
      <c r="W58" s="171"/>
    </row>
    <row r="59" customFormat="false" ht="12.75" hidden="false" customHeight="false" outlineLevel="0" collapsed="false">
      <c r="A59" s="171"/>
      <c r="B59" s="171" t="n">
        <f aca="false">B58+E$11</f>
        <v>40</v>
      </c>
      <c r="C59" s="288" t="n">
        <f aca="false">I$10*C58*(1-C58)</f>
        <v>0.155816415365796</v>
      </c>
      <c r="D59" s="288" t="n">
        <f aca="false">+I$11*D58*(1-D58)</f>
        <v>0</v>
      </c>
      <c r="E59" s="245"/>
      <c r="F59" s="207"/>
      <c r="G59" s="249"/>
      <c r="H59" s="250"/>
      <c r="I59" s="171"/>
      <c r="J59" s="171"/>
      <c r="K59" s="171"/>
      <c r="L59" s="171"/>
      <c r="M59" s="206"/>
      <c r="N59" s="207"/>
      <c r="O59" s="171"/>
      <c r="P59" s="171"/>
      <c r="Q59" s="171"/>
      <c r="R59" s="171"/>
      <c r="S59" s="171"/>
      <c r="T59" s="171"/>
      <c r="U59" s="171"/>
      <c r="V59" s="171"/>
      <c r="W59" s="171"/>
    </row>
    <row r="60" customFormat="false" ht="12.75" hidden="false" customHeight="false" outlineLevel="0" collapsed="false">
      <c r="A60" s="171"/>
      <c r="B60" s="171" t="n">
        <f aca="false">B59+E$11</f>
        <v>41</v>
      </c>
      <c r="C60" s="288" t="n">
        <f aca="false">I$10*C59*(1-C59)</f>
        <v>0.157845192082019</v>
      </c>
      <c r="D60" s="288" t="n">
        <f aca="false">+I$11*D59*(1-D59)</f>
        <v>0</v>
      </c>
      <c r="E60" s="245"/>
      <c r="F60" s="207"/>
      <c r="G60" s="247"/>
      <c r="H60" s="250"/>
      <c r="I60" s="171"/>
      <c r="J60" s="171"/>
      <c r="K60" s="171"/>
      <c r="L60" s="171"/>
      <c r="M60" s="206"/>
      <c r="N60" s="207"/>
      <c r="O60" s="171"/>
      <c r="P60" s="171"/>
      <c r="Q60" s="171"/>
      <c r="R60" s="171"/>
      <c r="S60" s="171"/>
      <c r="T60" s="171"/>
      <c r="U60" s="171"/>
      <c r="V60" s="171"/>
      <c r="W60" s="171"/>
    </row>
    <row r="61" customFormat="false" ht="12.75" hidden="false" customHeight="false" outlineLevel="0" collapsed="false">
      <c r="A61" s="171"/>
      <c r="B61" s="171" t="n">
        <f aca="false">B60+E$11</f>
        <v>42</v>
      </c>
      <c r="C61" s="288" t="n">
        <f aca="false">I$10*C60*(1-C60)</f>
        <v>0.159516104902332</v>
      </c>
      <c r="D61" s="288" t="n">
        <f aca="false">+I$11*D60*(1-D60)</f>
        <v>0</v>
      </c>
      <c r="E61" s="245"/>
      <c r="F61" s="207"/>
      <c r="G61" s="247"/>
      <c r="H61" s="250"/>
      <c r="I61" s="171"/>
      <c r="J61" s="171"/>
      <c r="K61" s="171"/>
      <c r="L61" s="171"/>
      <c r="M61" s="206"/>
      <c r="N61" s="207"/>
      <c r="O61" s="171"/>
      <c r="P61" s="171"/>
      <c r="Q61" s="171"/>
      <c r="R61" s="171"/>
      <c r="S61" s="171"/>
      <c r="T61" s="171"/>
      <c r="U61" s="171"/>
      <c r="V61" s="171"/>
      <c r="W61" s="171"/>
    </row>
    <row r="62" customFormat="false" ht="12.75" hidden="false" customHeight="false" outlineLevel="0" collapsed="false">
      <c r="A62" s="171"/>
      <c r="B62" s="171" t="n">
        <f aca="false">B61+E$11</f>
        <v>43</v>
      </c>
      <c r="C62" s="288" t="n">
        <f aca="false">I$10*C61*(1-C61)</f>
        <v>0.160884860614944</v>
      </c>
      <c r="D62" s="288" t="n">
        <f aca="false">+I$11*D61*(1-D61)</f>
        <v>0</v>
      </c>
      <c r="E62" s="245"/>
      <c r="F62" s="207"/>
      <c r="G62" s="247"/>
      <c r="H62" s="250"/>
      <c r="I62" s="171"/>
      <c r="J62" s="171"/>
      <c r="K62" s="171"/>
      <c r="L62" s="171"/>
      <c r="M62" s="206"/>
      <c r="N62" s="207"/>
      <c r="O62" s="171"/>
      <c r="P62" s="171"/>
      <c r="Q62" s="171"/>
      <c r="R62" s="171"/>
      <c r="S62" s="171"/>
      <c r="T62" s="171"/>
      <c r="U62" s="171"/>
      <c r="V62" s="171"/>
      <c r="W62" s="171"/>
    </row>
    <row r="63" customFormat="false" ht="12.75" hidden="false" customHeight="false" outlineLevel="0" collapsed="false">
      <c r="A63" s="171"/>
      <c r="B63" s="171" t="n">
        <f aca="false">B62+E$11</f>
        <v>44</v>
      </c>
      <c r="C63" s="288" t="n">
        <f aca="false">I$10*C62*(1-C62)</f>
        <v>0.162001106687825</v>
      </c>
      <c r="D63" s="288" t="n">
        <f aca="false">+I$11*D62*(1-D62)</f>
        <v>0</v>
      </c>
      <c r="E63" s="245"/>
      <c r="F63" s="207"/>
      <c r="G63" s="247"/>
      <c r="H63" s="250"/>
      <c r="I63" s="171"/>
      <c r="J63" s="171"/>
      <c r="K63" s="171"/>
      <c r="L63" s="171"/>
      <c r="M63" s="206"/>
      <c r="N63" s="207"/>
      <c r="O63" s="171"/>
      <c r="P63" s="171"/>
      <c r="Q63" s="171"/>
      <c r="R63" s="171"/>
      <c r="S63" s="171"/>
      <c r="T63" s="171"/>
      <c r="U63" s="171"/>
      <c r="V63" s="171"/>
      <c r="W63" s="171"/>
    </row>
    <row r="64" customFormat="false" ht="12.75" hidden="false" customHeight="false" outlineLevel="0" collapsed="false">
      <c r="A64" s="171"/>
      <c r="B64" s="171" t="n">
        <f aca="false">B63+E$11</f>
        <v>45</v>
      </c>
      <c r="C64" s="288" t="n">
        <f aca="false">I$10*C63*(1-C63)</f>
        <v>0.162908097743694</v>
      </c>
      <c r="D64" s="288" t="n">
        <f aca="false">+I$11*D63*(1-D63)</f>
        <v>0</v>
      </c>
      <c r="E64" s="245"/>
      <c r="F64" s="207"/>
      <c r="G64" s="247"/>
      <c r="H64" s="250"/>
      <c r="I64" s="171"/>
      <c r="J64" s="171"/>
      <c r="K64" s="171"/>
      <c r="L64" s="171"/>
      <c r="M64" s="206"/>
      <c r="N64" s="207"/>
      <c r="O64" s="171"/>
      <c r="P64" s="171"/>
      <c r="Q64" s="171"/>
      <c r="R64" s="171"/>
      <c r="S64" s="171"/>
      <c r="T64" s="171"/>
      <c r="U64" s="171"/>
      <c r="V64" s="171"/>
      <c r="W64" s="171"/>
    </row>
    <row r="65" customFormat="false" ht="12.75" hidden="false" customHeight="false" outlineLevel="0" collapsed="false">
      <c r="A65" s="171"/>
      <c r="B65" s="171" t="n">
        <f aca="false">B64+E$11</f>
        <v>46</v>
      </c>
      <c r="C65" s="288" t="n">
        <f aca="false">I$10*C64*(1-C64)</f>
        <v>0.16364285931987</v>
      </c>
      <c r="D65" s="288" t="n">
        <f aca="false">+I$11*D64*(1-D64)</f>
        <v>0</v>
      </c>
      <c r="E65" s="245"/>
      <c r="F65" s="207"/>
      <c r="G65" s="247"/>
      <c r="H65" s="250"/>
      <c r="I65" s="171"/>
      <c r="J65" s="171"/>
      <c r="K65" s="171"/>
      <c r="L65" s="171"/>
      <c r="M65" s="206"/>
      <c r="N65" s="207"/>
      <c r="O65" s="171"/>
      <c r="P65" s="171"/>
      <c r="Q65" s="171"/>
      <c r="R65" s="171"/>
      <c r="S65" s="171"/>
      <c r="T65" s="171"/>
      <c r="U65" s="171"/>
      <c r="V65" s="171"/>
      <c r="W65" s="171"/>
    </row>
    <row r="66" customFormat="false" ht="12.75" hidden="false" customHeight="false" outlineLevel="0" collapsed="false">
      <c r="A66" s="171"/>
      <c r="B66" s="171" t="n">
        <f aca="false">B65+E$11</f>
        <v>47</v>
      </c>
      <c r="C66" s="288" t="n">
        <f aca="false">I$10*C65*(1-C65)</f>
        <v>0.164236648696185</v>
      </c>
      <c r="D66" s="288" t="n">
        <f aca="false">+I$11*D65*(1-D65)</f>
        <v>0</v>
      </c>
      <c r="E66" s="245"/>
      <c r="F66" s="207"/>
      <c r="G66" s="247"/>
      <c r="H66" s="250"/>
      <c r="I66" s="171"/>
      <c r="J66" s="171"/>
      <c r="K66" s="171"/>
      <c r="L66" s="171"/>
      <c r="M66" s="206"/>
      <c r="N66" s="207"/>
      <c r="O66" s="171"/>
      <c r="P66" s="171"/>
      <c r="Q66" s="171"/>
      <c r="R66" s="171"/>
      <c r="S66" s="171"/>
      <c r="T66" s="171"/>
      <c r="U66" s="171"/>
      <c r="V66" s="171"/>
      <c r="W66" s="171"/>
    </row>
    <row r="67" customFormat="false" ht="12.75" hidden="false" customHeight="false" outlineLevel="0" collapsed="false">
      <c r="A67" s="171"/>
      <c r="B67" s="171" t="n">
        <f aca="false">B66+E$11</f>
        <v>48</v>
      </c>
      <c r="C67" s="288" t="n">
        <f aca="false">I$10*C66*(1-C66)</f>
        <v>0.164715566305477</v>
      </c>
      <c r="D67" s="288" t="n">
        <f aca="false">+I$11*D66*(1-D66)</f>
        <v>0</v>
      </c>
      <c r="E67" s="245"/>
      <c r="F67" s="207"/>
      <c r="G67" s="247"/>
      <c r="H67" s="250"/>
      <c r="I67" s="171"/>
      <c r="J67" s="171"/>
      <c r="K67" s="171"/>
      <c r="L67" s="171"/>
      <c r="M67" s="206"/>
      <c r="N67" s="207"/>
      <c r="O67" s="171"/>
      <c r="P67" s="171"/>
      <c r="Q67" s="171"/>
      <c r="R67" s="171"/>
      <c r="S67" s="171"/>
      <c r="T67" s="171"/>
      <c r="U67" s="171"/>
      <c r="V67" s="171"/>
      <c r="W67" s="171"/>
    </row>
    <row r="68" customFormat="false" ht="12.75" hidden="false" customHeight="false" outlineLevel="0" collapsed="false">
      <c r="A68" s="171"/>
      <c r="B68" s="171" t="n">
        <f aca="false">B67+E$11</f>
        <v>49</v>
      </c>
      <c r="C68" s="288" t="n">
        <f aca="false">I$10*C67*(1-C67)</f>
        <v>0.165101218226571</v>
      </c>
      <c r="D68" s="288" t="n">
        <f aca="false">+I$11*D67*(1-D67)</f>
        <v>0</v>
      </c>
      <c r="E68" s="245"/>
      <c r="F68" s="207"/>
      <c r="G68" s="247"/>
      <c r="H68" s="250"/>
      <c r="I68" s="171"/>
      <c r="J68" s="171"/>
      <c r="K68" s="171"/>
      <c r="L68" s="171"/>
      <c r="M68" s="206"/>
      <c r="N68" s="207"/>
      <c r="O68" s="171"/>
      <c r="P68" s="171"/>
      <c r="Q68" s="171"/>
      <c r="R68" s="171"/>
      <c r="S68" s="171"/>
      <c r="T68" s="171"/>
      <c r="U68" s="171"/>
      <c r="V68" s="171"/>
      <c r="W68" s="171"/>
    </row>
    <row r="69" customFormat="false" ht="12.75" hidden="false" customHeight="false" outlineLevel="0" collapsed="false">
      <c r="A69" s="171"/>
      <c r="B69" s="171" t="n">
        <f aca="false">B68+E$11</f>
        <v>50</v>
      </c>
      <c r="C69" s="288" t="n">
        <f aca="false">I$10*C68*(1-C68)</f>
        <v>0.165411367160008</v>
      </c>
      <c r="D69" s="288" t="n">
        <f aca="false">+I$11*D68*(1-D68)</f>
        <v>0</v>
      </c>
      <c r="E69" s="245"/>
      <c r="F69" s="207"/>
      <c r="G69" s="249"/>
      <c r="H69" s="250"/>
      <c r="I69" s="171"/>
      <c r="J69" s="171"/>
      <c r="K69" s="171"/>
      <c r="L69" s="171"/>
      <c r="M69" s="206"/>
      <c r="N69" s="207"/>
      <c r="O69" s="171"/>
      <c r="P69" s="171"/>
      <c r="Q69" s="171"/>
      <c r="R69" s="171"/>
      <c r="S69" s="171"/>
      <c r="T69" s="171"/>
      <c r="U69" s="171"/>
      <c r="V69" s="171"/>
      <c r="W69" s="171"/>
    </row>
    <row r="70" customFormat="false" ht="12.75" hidden="false" customHeight="false" outlineLevel="0" collapsed="false">
      <c r="A70" s="171"/>
      <c r="B70" s="171" t="n">
        <f aca="false">B69+E$11</f>
        <v>51</v>
      </c>
      <c r="C70" s="288" t="n">
        <f aca="false">I$10*C69*(1-C69)</f>
        <v>0.165660536129118</v>
      </c>
      <c r="D70" s="288" t="n">
        <f aca="false">+I$11*D69*(1-D69)</f>
        <v>0</v>
      </c>
      <c r="E70" s="245"/>
      <c r="F70" s="207"/>
      <c r="G70" s="247"/>
      <c r="H70" s="250"/>
      <c r="I70" s="171"/>
      <c r="J70" s="171"/>
      <c r="K70" s="171"/>
      <c r="L70" s="171"/>
      <c r="M70" s="206"/>
      <c r="N70" s="207"/>
      <c r="O70" s="171"/>
      <c r="P70" s="171"/>
      <c r="Q70" s="171"/>
      <c r="R70" s="171"/>
      <c r="S70" s="171"/>
      <c r="T70" s="171"/>
      <c r="U70" s="171"/>
      <c r="V70" s="171"/>
      <c r="W70" s="171"/>
    </row>
    <row r="71" customFormat="false" ht="12.75" hidden="false" customHeight="false" outlineLevel="0" collapsed="false">
      <c r="A71" s="171"/>
      <c r="B71" s="171" t="n">
        <f aca="false">B70+E$11</f>
        <v>52</v>
      </c>
      <c r="C71" s="288" t="n">
        <f aca="false">I$10*C70*(1-C70)</f>
        <v>0.165860547478238</v>
      </c>
      <c r="D71" s="288" t="n">
        <f aca="false">+I$11*D70*(1-D70)</f>
        <v>0</v>
      </c>
      <c r="E71" s="245"/>
      <c r="F71" s="207"/>
      <c r="G71" s="247"/>
      <c r="H71" s="250"/>
      <c r="I71" s="171"/>
      <c r="J71" s="171"/>
      <c r="K71" s="171"/>
      <c r="L71" s="171"/>
      <c r="M71" s="206"/>
      <c r="N71" s="207"/>
      <c r="O71" s="171"/>
      <c r="P71" s="171"/>
      <c r="Q71" s="171"/>
      <c r="R71" s="171"/>
      <c r="S71" s="171"/>
      <c r="T71" s="171"/>
      <c r="U71" s="171"/>
      <c r="V71" s="171"/>
      <c r="W71" s="171"/>
    </row>
    <row r="72" customFormat="false" ht="12.75" hidden="false" customHeight="false" outlineLevel="0" collapsed="false">
      <c r="A72" s="171"/>
      <c r="B72" s="171" t="n">
        <f aca="false">B71+E$11</f>
        <v>53</v>
      </c>
      <c r="C72" s="288" t="n">
        <f aca="false">I$10*C71*(1-C71)</f>
        <v>0.166020991522148</v>
      </c>
      <c r="D72" s="288" t="n">
        <f aca="false">+I$11*D71*(1-D71)</f>
        <v>0</v>
      </c>
      <c r="E72" s="245"/>
      <c r="F72" s="207"/>
      <c r="G72" s="247"/>
      <c r="H72" s="250"/>
      <c r="I72" s="171"/>
      <c r="J72" s="171"/>
      <c r="K72" s="171"/>
      <c r="L72" s="171"/>
      <c r="M72" s="206"/>
      <c r="N72" s="207"/>
      <c r="O72" s="171"/>
      <c r="P72" s="171"/>
      <c r="Q72" s="171"/>
      <c r="R72" s="171"/>
      <c r="S72" s="171"/>
      <c r="T72" s="171"/>
      <c r="U72" s="171"/>
      <c r="V72" s="171"/>
      <c r="W72" s="171"/>
    </row>
    <row r="73" customFormat="false" ht="12.75" hidden="false" customHeight="false" outlineLevel="0" collapsed="false">
      <c r="A73" s="171"/>
      <c r="B73" s="171" t="n">
        <f aca="false">B72+E$11</f>
        <v>54</v>
      </c>
      <c r="C73" s="288" t="n">
        <f aca="false">I$10*C72*(1-C72)</f>
        <v>0.166149626275381</v>
      </c>
      <c r="D73" s="288" t="n">
        <f aca="false">+I$11*D72*(1-D72)</f>
        <v>0</v>
      </c>
      <c r="E73" s="245"/>
      <c r="F73" s="207"/>
      <c r="G73" s="247"/>
      <c r="H73" s="250"/>
      <c r="I73" s="171"/>
      <c r="J73" s="171"/>
      <c r="K73" s="171"/>
      <c r="L73" s="171"/>
      <c r="M73" s="206"/>
      <c r="N73" s="207"/>
      <c r="O73" s="171"/>
      <c r="P73" s="171"/>
      <c r="Q73" s="171"/>
      <c r="R73" s="171"/>
      <c r="S73" s="171"/>
      <c r="T73" s="171"/>
      <c r="U73" s="171"/>
      <c r="V73" s="171"/>
      <c r="W73" s="171"/>
    </row>
    <row r="74" customFormat="false" ht="12.75" hidden="false" customHeight="false" outlineLevel="0" collapsed="false">
      <c r="A74" s="171"/>
      <c r="B74" s="171" t="n">
        <f aca="false">B73+E$11</f>
        <v>55</v>
      </c>
      <c r="C74" s="288" t="n">
        <f aca="false">I$10*C73*(1-C73)</f>
        <v>0.166252713556719</v>
      </c>
      <c r="D74" s="288" t="n">
        <f aca="false">+I$11*D73*(1-D73)</f>
        <v>0</v>
      </c>
      <c r="E74" s="245"/>
      <c r="F74" s="207"/>
      <c r="G74" s="247"/>
      <c r="H74" s="250"/>
      <c r="I74" s="171"/>
      <c r="J74" s="171"/>
      <c r="K74" s="171"/>
      <c r="L74" s="171"/>
      <c r="M74" s="206"/>
      <c r="N74" s="207"/>
      <c r="O74" s="171"/>
      <c r="P74" s="171"/>
      <c r="Q74" s="171"/>
      <c r="R74" s="171"/>
      <c r="S74" s="171"/>
      <c r="T74" s="171"/>
      <c r="U74" s="171"/>
      <c r="V74" s="171"/>
      <c r="W74" s="171"/>
    </row>
    <row r="75" customFormat="false" ht="12.75" hidden="false" customHeight="false" outlineLevel="0" collapsed="false">
      <c r="A75" s="171"/>
      <c r="B75" s="171" t="n">
        <f aca="false">B74+E$11</f>
        <v>56</v>
      </c>
      <c r="C75" s="288" t="n">
        <f aca="false">I$10*C74*(1-C74)</f>
        <v>0.166335298550096</v>
      </c>
      <c r="D75" s="288" t="n">
        <f aca="false">+I$11*D74*(1-D74)</f>
        <v>0</v>
      </c>
      <c r="E75" s="245"/>
      <c r="F75" s="207"/>
      <c r="G75" s="247"/>
      <c r="H75" s="250"/>
      <c r="I75" s="171"/>
      <c r="J75" s="171"/>
      <c r="K75" s="171"/>
      <c r="L75" s="171"/>
      <c r="M75" s="206"/>
      <c r="N75" s="207"/>
      <c r="O75" s="171"/>
      <c r="P75" s="171"/>
      <c r="Q75" s="171"/>
      <c r="R75" s="171"/>
      <c r="S75" s="171"/>
      <c r="T75" s="171"/>
      <c r="U75" s="171"/>
      <c r="V75" s="171"/>
      <c r="W75" s="171"/>
    </row>
    <row r="76" customFormat="false" ht="12.75" hidden="false" customHeight="false" outlineLevel="0" collapsed="false">
      <c r="A76" s="171"/>
      <c r="B76" s="171" t="n">
        <f aca="false">B75+E$11</f>
        <v>57</v>
      </c>
      <c r="C76" s="288" t="n">
        <f aca="false">I$10*C75*(1-C75)</f>
        <v>0.166401440407616</v>
      </c>
      <c r="D76" s="288" t="n">
        <f aca="false">+I$11*D75*(1-D75)</f>
        <v>0</v>
      </c>
      <c r="E76" s="245"/>
      <c r="F76" s="207"/>
      <c r="G76" s="247"/>
      <c r="H76" s="250"/>
      <c r="I76" s="171"/>
      <c r="J76" s="171"/>
      <c r="K76" s="171"/>
      <c r="L76" s="171"/>
      <c r="M76" s="206"/>
      <c r="N76" s="207"/>
      <c r="O76" s="171"/>
      <c r="P76" s="171"/>
      <c r="Q76" s="171"/>
      <c r="R76" s="171"/>
      <c r="S76" s="171"/>
      <c r="T76" s="171"/>
      <c r="U76" s="171"/>
      <c r="V76" s="171"/>
      <c r="W76" s="171"/>
    </row>
    <row r="77" customFormat="false" ht="12.75" hidden="false" customHeight="false" outlineLevel="0" collapsed="false">
      <c r="A77" s="171"/>
      <c r="B77" s="171" t="n">
        <f aca="false">B76+E$11</f>
        <v>58</v>
      </c>
      <c r="C77" s="288" t="n">
        <f aca="false">I$10*C76*(1-C76)</f>
        <v>0.166454401245464</v>
      </c>
      <c r="D77" s="288" t="n">
        <f aca="false">+I$11*D76*(1-D76)</f>
        <v>0</v>
      </c>
      <c r="E77" s="245"/>
      <c r="F77" s="207"/>
      <c r="G77" s="247"/>
      <c r="H77" s="250"/>
      <c r="I77" s="171"/>
      <c r="J77" s="171"/>
      <c r="K77" s="171"/>
      <c r="L77" s="171"/>
      <c r="M77" s="206"/>
      <c r="N77" s="207"/>
      <c r="O77" s="171"/>
      <c r="P77" s="171"/>
      <c r="Q77" s="171"/>
      <c r="R77" s="171"/>
      <c r="S77" s="171"/>
      <c r="T77" s="171"/>
      <c r="U77" s="171"/>
      <c r="V77" s="171"/>
      <c r="W77" s="171"/>
    </row>
    <row r="78" customFormat="false" ht="12.75" hidden="false" customHeight="false" outlineLevel="0" collapsed="false">
      <c r="A78" s="171"/>
      <c r="B78" s="171" t="n">
        <f aca="false">B77+E$11</f>
        <v>59</v>
      </c>
      <c r="C78" s="288" t="n">
        <f aca="false">I$10*C77*(1-C77)</f>
        <v>0.166496800261773</v>
      </c>
      <c r="D78" s="288" t="n">
        <f aca="false">+I$11*D77*(1-D77)</f>
        <v>0</v>
      </c>
      <c r="E78" s="245"/>
      <c r="F78" s="207"/>
      <c r="G78" s="247"/>
      <c r="H78" s="250"/>
      <c r="I78" s="171"/>
      <c r="J78" s="171"/>
      <c r="K78" s="171"/>
      <c r="L78" s="171"/>
      <c r="M78" s="206"/>
      <c r="N78" s="207"/>
      <c r="O78" s="171"/>
      <c r="P78" s="171"/>
      <c r="Q78" s="171"/>
      <c r="R78" s="171"/>
      <c r="S78" s="171"/>
      <c r="T78" s="171"/>
      <c r="U78" s="171"/>
      <c r="V78" s="171"/>
      <c r="W78" s="171"/>
    </row>
    <row r="79" customFormat="false" ht="12.75" hidden="false" customHeight="false" outlineLevel="0" collapsed="false">
      <c r="A79" s="171"/>
      <c r="B79" s="171" t="n">
        <f aca="false">B78+E$11</f>
        <v>60</v>
      </c>
      <c r="C79" s="288" t="n">
        <f aca="false">I$10*C78*(1-C78)</f>
        <v>0.166530738917237</v>
      </c>
      <c r="D79" s="288" t="n">
        <f aca="false">+I$11*D78*(1-D78)</f>
        <v>0</v>
      </c>
      <c r="E79" s="245"/>
      <c r="F79" s="207"/>
      <c r="G79" s="249"/>
      <c r="H79" s="250"/>
      <c r="I79" s="171"/>
      <c r="J79" s="171"/>
      <c r="K79" s="171"/>
      <c r="L79" s="171"/>
      <c r="M79" s="206"/>
      <c r="N79" s="207"/>
      <c r="O79" s="171"/>
      <c r="P79" s="171"/>
      <c r="Q79" s="171"/>
      <c r="R79" s="171"/>
      <c r="S79" s="171"/>
      <c r="T79" s="171"/>
      <c r="U79" s="171"/>
      <c r="V79" s="171"/>
      <c r="W79" s="171"/>
    </row>
    <row r="80" customFormat="false" ht="12.75" hidden="false" customHeight="false" outlineLevel="0" collapsed="false">
      <c r="A80" s="171"/>
      <c r="B80" s="171" t="n">
        <f aca="false">B79+E$11</f>
        <v>61</v>
      </c>
      <c r="C80" s="288" t="n">
        <f aca="false">I$10*C79*(1-C79)</f>
        <v>0.1665579022955</v>
      </c>
      <c r="D80" s="288" t="n">
        <f aca="false">+I$11*D79*(1-D79)</f>
        <v>0</v>
      </c>
      <c r="E80" s="245"/>
      <c r="F80" s="207"/>
      <c r="G80" s="247"/>
      <c r="H80" s="250"/>
      <c r="I80" s="171"/>
      <c r="J80" s="171"/>
      <c r="K80" s="171"/>
      <c r="L80" s="171"/>
      <c r="M80" s="206"/>
      <c r="N80" s="207"/>
      <c r="O80" s="171"/>
      <c r="P80" s="171"/>
      <c r="Q80" s="171"/>
      <c r="R80" s="171"/>
      <c r="S80" s="171"/>
      <c r="T80" s="171"/>
      <c r="U80" s="171"/>
      <c r="V80" s="171"/>
      <c r="W80" s="171"/>
    </row>
    <row r="81" customFormat="false" ht="12.75" hidden="false" customHeight="false" outlineLevel="0" collapsed="false">
      <c r="A81" s="171"/>
      <c r="B81" s="171" t="n">
        <f aca="false">B80+E$11</f>
        <v>62</v>
      </c>
      <c r="C81" s="288" t="n">
        <f aca="false">I$10*C80*(1-C80)</f>
        <v>0.166579640974107</v>
      </c>
      <c r="D81" s="288" t="n">
        <f aca="false">+I$11*D80*(1-D80)</f>
        <v>0</v>
      </c>
      <c r="E81" s="245"/>
      <c r="F81" s="207"/>
      <c r="G81" s="247"/>
      <c r="H81" s="250"/>
      <c r="I81" s="171"/>
      <c r="J81" s="171"/>
      <c r="K81" s="171"/>
      <c r="L81" s="171"/>
      <c r="M81" s="206"/>
      <c r="N81" s="207"/>
      <c r="O81" s="171"/>
      <c r="P81" s="171"/>
      <c r="Q81" s="171"/>
      <c r="R81" s="171"/>
      <c r="S81" s="171"/>
      <c r="T81" s="171"/>
      <c r="U81" s="171"/>
      <c r="V81" s="171"/>
      <c r="W81" s="171"/>
    </row>
    <row r="82" customFormat="false" ht="12.75" hidden="false" customHeight="false" outlineLevel="0" collapsed="false">
      <c r="A82" s="171"/>
      <c r="B82" s="171" t="n">
        <f aca="false">B81+E$11</f>
        <v>63</v>
      </c>
      <c r="C82" s="288" t="n">
        <f aca="false">I$10*C81*(1-C81)</f>
        <v>0.166597037024453</v>
      </c>
      <c r="D82" s="288" t="n">
        <f aca="false">+I$11*D81*(1-D81)</f>
        <v>0</v>
      </c>
      <c r="E82" s="245"/>
      <c r="F82" s="207"/>
      <c r="G82" s="247"/>
      <c r="H82" s="250"/>
      <c r="I82" s="171"/>
      <c r="J82" s="171"/>
      <c r="K82" s="171"/>
      <c r="L82" s="171"/>
      <c r="M82" s="206"/>
      <c r="N82" s="207"/>
      <c r="O82" s="171"/>
      <c r="P82" s="171"/>
      <c r="Q82" s="171"/>
      <c r="R82" s="171"/>
      <c r="S82" s="171"/>
      <c r="T82" s="171"/>
      <c r="U82" s="171"/>
      <c r="V82" s="171"/>
      <c r="W82" s="171"/>
    </row>
    <row r="83" customFormat="false" ht="12.75" hidden="false" customHeight="false" outlineLevel="0" collapsed="false">
      <c r="A83" s="171"/>
      <c r="B83" s="171" t="n">
        <f aca="false">B82+E$11</f>
        <v>64</v>
      </c>
      <c r="C83" s="288" t="n">
        <f aca="false">I$10*C82*(1-C82)</f>
        <v>0.166610957134952</v>
      </c>
      <c r="D83" s="288" t="n">
        <f aca="false">+I$11*D82*(1-D82)</f>
        <v>0</v>
      </c>
      <c r="E83" s="245"/>
      <c r="F83" s="207"/>
      <c r="G83" s="247"/>
      <c r="H83" s="250"/>
      <c r="I83" s="171"/>
      <c r="J83" s="171"/>
      <c r="K83" s="171"/>
      <c r="L83" s="171"/>
      <c r="M83" s="206"/>
      <c r="N83" s="207"/>
      <c r="O83" s="171"/>
      <c r="P83" s="171"/>
      <c r="Q83" s="171"/>
      <c r="R83" s="171"/>
      <c r="S83" s="171"/>
      <c r="T83" s="171"/>
      <c r="U83" s="171"/>
      <c r="V83" s="171"/>
      <c r="W83" s="171"/>
    </row>
    <row r="84" customFormat="false" ht="12.75" hidden="false" customHeight="false" outlineLevel="0" collapsed="false">
      <c r="A84" s="171"/>
      <c r="B84" s="171" t="n">
        <f aca="false">B83+E$11</f>
        <v>65</v>
      </c>
      <c r="C84" s="288" t="n">
        <f aca="false">I$10*C83*(1-C83)</f>
        <v>0.166622095317032</v>
      </c>
      <c r="D84" s="288" t="n">
        <f aca="false">+I$11*D83*(1-D83)</f>
        <v>0</v>
      </c>
      <c r="E84" s="245"/>
      <c r="F84" s="207"/>
      <c r="G84" s="247"/>
      <c r="H84" s="250"/>
      <c r="I84" s="171"/>
      <c r="J84" s="171"/>
      <c r="K84" s="171"/>
      <c r="L84" s="171"/>
      <c r="M84" s="206"/>
      <c r="N84" s="207"/>
      <c r="O84" s="171"/>
      <c r="P84" s="171"/>
      <c r="Q84" s="171"/>
      <c r="R84" s="171"/>
      <c r="S84" s="171"/>
      <c r="T84" s="171"/>
      <c r="U84" s="171"/>
      <c r="V84" s="171"/>
      <c r="W84" s="171"/>
    </row>
    <row r="85" customFormat="false" ht="12.75" hidden="false" customHeight="false" outlineLevel="0" collapsed="false">
      <c r="A85" s="171"/>
      <c r="B85" s="171" t="n">
        <f aca="false">B84+E$11</f>
        <v>66</v>
      </c>
      <c r="C85" s="288" t="n">
        <f aca="false">I$10*C84*(1-C84)</f>
        <v>0.166631007203033</v>
      </c>
      <c r="D85" s="288" t="n">
        <f aca="false">+I$11*D84*(1-D84)</f>
        <v>0</v>
      </c>
      <c r="E85" s="245"/>
      <c r="F85" s="207"/>
      <c r="G85" s="247"/>
      <c r="H85" s="250"/>
      <c r="I85" s="171"/>
      <c r="J85" s="171"/>
      <c r="K85" s="171"/>
      <c r="L85" s="171"/>
      <c r="M85" s="206"/>
      <c r="N85" s="207"/>
      <c r="O85" s="171"/>
      <c r="P85" s="171"/>
      <c r="Q85" s="171"/>
      <c r="R85" s="171"/>
      <c r="S85" s="171"/>
      <c r="T85" s="171"/>
      <c r="U85" s="171"/>
      <c r="V85" s="171"/>
      <c r="W85" s="171"/>
    </row>
    <row r="86" customFormat="false" ht="12.75" hidden="false" customHeight="false" outlineLevel="0" collapsed="false">
      <c r="A86" s="171"/>
      <c r="B86" s="171" t="n">
        <f aca="false">B85+E$11</f>
        <v>67</v>
      </c>
      <c r="C86" s="288" t="n">
        <f aca="false">I$10*C85*(1-C85)</f>
        <v>0.166638137569843</v>
      </c>
      <c r="D86" s="288" t="n">
        <f aca="false">+I$11*D85*(1-D85)</f>
        <v>0</v>
      </c>
      <c r="E86" s="245"/>
      <c r="F86" s="207"/>
      <c r="G86" s="247"/>
      <c r="H86" s="250"/>
      <c r="I86" s="171"/>
      <c r="J86" s="171"/>
      <c r="K86" s="171"/>
      <c r="L86" s="171"/>
      <c r="M86" s="206"/>
      <c r="N86" s="207"/>
      <c r="O86" s="171"/>
      <c r="P86" s="171"/>
      <c r="Q86" s="171"/>
      <c r="R86" s="171"/>
      <c r="S86" s="171"/>
      <c r="T86" s="171"/>
      <c r="U86" s="171"/>
      <c r="V86" s="171"/>
      <c r="W86" s="171"/>
    </row>
    <row r="87" customFormat="false" ht="12.75" hidden="false" customHeight="false" outlineLevel="0" collapsed="false">
      <c r="A87" s="171"/>
      <c r="B87" s="171" t="n">
        <f aca="false">B86+E$11</f>
        <v>68</v>
      </c>
      <c r="C87" s="288" t="n">
        <f aca="false">I$10*C86*(1-C86)</f>
        <v>0.166643842412516</v>
      </c>
      <c r="D87" s="288" t="n">
        <f aca="false">+I$11*D86*(1-D86)</f>
        <v>0</v>
      </c>
      <c r="E87" s="245"/>
      <c r="F87" s="207"/>
      <c r="G87" s="247"/>
      <c r="H87" s="250"/>
      <c r="I87" s="171"/>
      <c r="J87" s="171"/>
      <c r="K87" s="171"/>
      <c r="L87" s="171"/>
      <c r="M87" s="206"/>
      <c r="N87" s="207"/>
      <c r="O87" s="171"/>
      <c r="P87" s="171"/>
      <c r="Q87" s="171"/>
      <c r="R87" s="171"/>
      <c r="S87" s="171"/>
      <c r="T87" s="171"/>
      <c r="U87" s="171"/>
      <c r="V87" s="171"/>
      <c r="W87" s="171"/>
    </row>
    <row r="88" customFormat="false" ht="12.75" hidden="false" customHeight="false" outlineLevel="0" collapsed="false">
      <c r="A88" s="171"/>
      <c r="B88" s="171" t="n">
        <f aca="false">B87+E$11</f>
        <v>69</v>
      </c>
      <c r="C88" s="288" t="n">
        <f aca="false">I$10*C87*(1-C87)</f>
        <v>0.166648406638211</v>
      </c>
      <c r="D88" s="288" t="n">
        <f aca="false">+I$11*D87*(1-D87)</f>
        <v>0</v>
      </c>
      <c r="E88" s="245"/>
      <c r="F88" s="207"/>
      <c r="G88" s="247"/>
      <c r="H88" s="250"/>
      <c r="I88" s="171"/>
      <c r="J88" s="171"/>
      <c r="K88" s="171"/>
      <c r="L88" s="171"/>
      <c r="M88" s="206"/>
      <c r="N88" s="207"/>
      <c r="O88" s="171"/>
      <c r="P88" s="171"/>
      <c r="Q88" s="171"/>
      <c r="R88" s="171"/>
      <c r="S88" s="171"/>
      <c r="T88" s="171"/>
      <c r="U88" s="171"/>
      <c r="V88" s="171"/>
      <c r="W88" s="171"/>
    </row>
    <row r="89" customFormat="false" ht="12.75" hidden="false" customHeight="false" outlineLevel="0" collapsed="false">
      <c r="A89" s="171"/>
      <c r="B89" s="171" t="n">
        <f aca="false">B88+E$11</f>
        <v>70</v>
      </c>
      <c r="C89" s="288" t="n">
        <f aca="false">I$10*C88*(1-C88)</f>
        <v>0.166652058243787</v>
      </c>
      <c r="D89" s="288" t="n">
        <f aca="false">+I$11*D88*(1-D88)</f>
        <v>0</v>
      </c>
      <c r="E89" s="245"/>
      <c r="F89" s="207"/>
      <c r="G89" s="249"/>
      <c r="H89" s="250"/>
      <c r="I89" s="171"/>
      <c r="J89" s="171"/>
      <c r="K89" s="171"/>
      <c r="L89" s="171"/>
      <c r="M89" s="206"/>
      <c r="N89" s="207"/>
      <c r="O89" s="171"/>
      <c r="P89" s="171"/>
      <c r="Q89" s="171"/>
      <c r="R89" s="171"/>
      <c r="S89" s="171"/>
      <c r="T89" s="171"/>
      <c r="U89" s="171"/>
      <c r="V89" s="171"/>
      <c r="W89" s="171"/>
    </row>
    <row r="90" customFormat="false" ht="12.75" hidden="false" customHeight="false" outlineLevel="0" collapsed="false">
      <c r="A90" s="171"/>
      <c r="B90" s="171" t="n">
        <f aca="false">B89+E$11</f>
        <v>71</v>
      </c>
      <c r="C90" s="288" t="n">
        <f aca="false">I$10*C89*(1-C89)</f>
        <v>0.166654979672276</v>
      </c>
      <c r="D90" s="288" t="n">
        <f aca="false">+I$11*D89*(1-D89)</f>
        <v>0</v>
      </c>
      <c r="E90" s="245"/>
      <c r="F90" s="207"/>
      <c r="G90" s="247"/>
      <c r="H90" s="250"/>
      <c r="I90" s="171"/>
      <c r="J90" s="171"/>
      <c r="K90" s="171"/>
      <c r="L90" s="171"/>
      <c r="M90" s="206"/>
      <c r="N90" s="207"/>
      <c r="O90" s="171"/>
      <c r="P90" s="171"/>
      <c r="Q90" s="171"/>
      <c r="R90" s="171"/>
      <c r="S90" s="171"/>
      <c r="T90" s="171"/>
      <c r="U90" s="171"/>
      <c r="V90" s="171"/>
      <c r="W90" s="171"/>
    </row>
    <row r="91" customFormat="false" ht="12.75" hidden="false" customHeight="false" outlineLevel="0" collapsed="false">
      <c r="A91" s="171"/>
      <c r="B91" s="171" t="n">
        <f aca="false">B90+E$11</f>
        <v>72</v>
      </c>
      <c r="C91" s="288" t="n">
        <f aca="false">I$10*C90*(1-C90)</f>
        <v>0.166657316907251</v>
      </c>
      <c r="D91" s="288" t="n">
        <f aca="false">+I$11*D90*(1-D90)</f>
        <v>0</v>
      </c>
      <c r="E91" s="245"/>
      <c r="F91" s="207"/>
      <c r="G91" s="247"/>
      <c r="H91" s="250"/>
      <c r="I91" s="171"/>
      <c r="J91" s="171"/>
      <c r="K91" s="171"/>
      <c r="L91" s="171"/>
      <c r="M91" s="206"/>
      <c r="N91" s="207"/>
      <c r="O91" s="171"/>
      <c r="P91" s="171"/>
      <c r="Q91" s="171"/>
      <c r="R91" s="171"/>
      <c r="S91" s="171"/>
      <c r="T91" s="171"/>
      <c r="U91" s="171"/>
      <c r="V91" s="171"/>
      <c r="W91" s="171"/>
    </row>
    <row r="92" customFormat="false" ht="12.75" hidden="false" customHeight="false" outlineLevel="0" collapsed="false">
      <c r="A92" s="171"/>
      <c r="B92" s="171" t="n">
        <f aca="false">B91+E$11</f>
        <v>73</v>
      </c>
      <c r="C92" s="288" t="n">
        <f aca="false">I$10*C91*(1-C91)</f>
        <v>0.166659186754233</v>
      </c>
      <c r="D92" s="288" t="n">
        <f aca="false">+I$11*D91*(1-D91)</f>
        <v>0</v>
      </c>
      <c r="E92" s="245"/>
      <c r="F92" s="207"/>
      <c r="G92" s="247"/>
      <c r="H92" s="250"/>
      <c r="I92" s="171"/>
      <c r="J92" s="171"/>
      <c r="K92" s="171"/>
      <c r="L92" s="171"/>
      <c r="M92" s="206"/>
      <c r="N92" s="207"/>
      <c r="O92" s="171"/>
      <c r="P92" s="171"/>
      <c r="Q92" s="171"/>
      <c r="R92" s="171"/>
      <c r="S92" s="171"/>
      <c r="T92" s="171"/>
      <c r="U92" s="171"/>
      <c r="V92" s="171"/>
      <c r="W92" s="171"/>
    </row>
    <row r="93" customFormat="false" ht="12.75" hidden="false" customHeight="false" outlineLevel="0" collapsed="false">
      <c r="A93" s="171"/>
      <c r="B93" s="171" t="n">
        <f aca="false">B92+E$11</f>
        <v>74</v>
      </c>
      <c r="C93" s="288" t="n">
        <f aca="false">I$10*C92*(1-C92)</f>
        <v>0.166660682669581</v>
      </c>
      <c r="D93" s="288" t="n">
        <f aca="false">+I$11*D92*(1-D92)</f>
        <v>0</v>
      </c>
      <c r="E93" s="245"/>
      <c r="F93" s="207"/>
      <c r="G93" s="247"/>
      <c r="H93" s="250"/>
      <c r="I93" s="171"/>
      <c r="J93" s="171"/>
      <c r="K93" s="171"/>
      <c r="L93" s="171"/>
      <c r="M93" s="206"/>
      <c r="N93" s="207"/>
      <c r="O93" s="171"/>
      <c r="P93" s="171"/>
      <c r="Q93" s="171"/>
      <c r="R93" s="171"/>
      <c r="S93" s="171"/>
      <c r="T93" s="171"/>
      <c r="U93" s="171"/>
      <c r="V93" s="171"/>
      <c r="W93" s="171"/>
    </row>
    <row r="94" customFormat="false" ht="12.75" hidden="false" customHeight="false" outlineLevel="0" collapsed="false">
      <c r="A94" s="171"/>
      <c r="B94" s="171" t="n">
        <f aca="false">B93+E$11</f>
        <v>75</v>
      </c>
      <c r="C94" s="288" t="n">
        <f aca="false">I$10*C93*(1-C93)</f>
        <v>0.166661879426028</v>
      </c>
      <c r="D94" s="288" t="n">
        <f aca="false">+I$11*D93*(1-D93)</f>
        <v>0</v>
      </c>
      <c r="E94" s="245"/>
      <c r="F94" s="207"/>
      <c r="G94" s="247"/>
      <c r="H94" s="250"/>
      <c r="I94" s="171"/>
      <c r="J94" s="171"/>
      <c r="K94" s="171"/>
      <c r="L94" s="171"/>
      <c r="M94" s="206"/>
      <c r="N94" s="207"/>
      <c r="O94" s="171"/>
      <c r="P94" s="171"/>
      <c r="Q94" s="171"/>
      <c r="R94" s="171"/>
      <c r="S94" s="171"/>
      <c r="T94" s="171"/>
      <c r="U94" s="171"/>
      <c r="V94" s="171"/>
      <c r="W94" s="171"/>
    </row>
    <row r="95" customFormat="false" ht="12.75" hidden="false" customHeight="false" outlineLevel="0" collapsed="false">
      <c r="A95" s="171"/>
      <c r="B95" s="171" t="n">
        <f aca="false">B94+E$11</f>
        <v>76</v>
      </c>
      <c r="C95" s="288" t="n">
        <f aca="false">I$10*C94*(1-C94)</f>
        <v>0.166662836846654</v>
      </c>
      <c r="D95" s="288" t="n">
        <f aca="false">+I$11*D94*(1-D94)</f>
        <v>0</v>
      </c>
      <c r="E95" s="245"/>
      <c r="F95" s="207"/>
      <c r="G95" s="247"/>
      <c r="H95" s="250"/>
      <c r="I95" s="171"/>
      <c r="J95" s="171"/>
      <c r="K95" s="171"/>
      <c r="L95" s="171"/>
      <c r="M95" s="206"/>
      <c r="N95" s="207"/>
      <c r="O95" s="171"/>
      <c r="P95" s="171"/>
      <c r="Q95" s="171"/>
      <c r="R95" s="171"/>
      <c r="S95" s="171"/>
      <c r="T95" s="171"/>
      <c r="U95" s="171"/>
      <c r="V95" s="171"/>
      <c r="W95" s="171"/>
    </row>
    <row r="96" customFormat="false" ht="12.75" hidden="false" customHeight="false" outlineLevel="0" collapsed="false">
      <c r="A96" s="171"/>
      <c r="B96" s="171" t="n">
        <f aca="false">B95+E$11</f>
        <v>77</v>
      </c>
      <c r="C96" s="288" t="n">
        <f aca="false">I$10*C95*(1-C95)</f>
        <v>0.166663602793056</v>
      </c>
      <c r="D96" s="288" t="n">
        <f aca="false">+I$11*D95*(1-D95)</f>
        <v>0</v>
      </c>
      <c r="E96" s="245"/>
      <c r="F96" s="207"/>
      <c r="G96" s="247"/>
      <c r="H96" s="250"/>
      <c r="I96" s="171"/>
      <c r="J96" s="171"/>
      <c r="K96" s="171"/>
      <c r="L96" s="171"/>
      <c r="M96" s="206"/>
      <c r="N96" s="207"/>
      <c r="O96" s="171"/>
      <c r="P96" s="171"/>
      <c r="Q96" s="171"/>
      <c r="R96" s="171"/>
      <c r="S96" s="171"/>
      <c r="T96" s="171"/>
      <c r="U96" s="171"/>
      <c r="V96" s="171"/>
      <c r="W96" s="171"/>
    </row>
    <row r="97" customFormat="false" ht="12.75" hidden="false" customHeight="false" outlineLevel="0" collapsed="false">
      <c r="A97" s="171"/>
      <c r="B97" s="171" t="n">
        <f aca="false">B96+E$11</f>
        <v>78</v>
      </c>
      <c r="C97" s="288" t="n">
        <f aca="false">I$10*C96*(1-C96)</f>
        <v>0.166664215556513</v>
      </c>
      <c r="D97" s="288" t="n">
        <f aca="false">+I$11*D96*(1-D96)</f>
        <v>0</v>
      </c>
      <c r="E97" s="245"/>
      <c r="F97" s="207"/>
      <c r="G97" s="247"/>
      <c r="H97" s="250"/>
      <c r="I97" s="171"/>
      <c r="J97" s="171"/>
      <c r="K97" s="171"/>
      <c r="L97" s="171"/>
      <c r="M97" s="206"/>
      <c r="N97" s="207"/>
      <c r="O97" s="171"/>
      <c r="P97" s="171"/>
      <c r="Q97" s="171"/>
      <c r="R97" s="171"/>
      <c r="S97" s="171"/>
      <c r="T97" s="171"/>
      <c r="U97" s="171"/>
      <c r="V97" s="171"/>
      <c r="W97" s="171"/>
    </row>
    <row r="98" customFormat="false" ht="12.75" hidden="false" customHeight="false" outlineLevel="0" collapsed="false">
      <c r="A98" s="171"/>
      <c r="B98" s="171" t="n">
        <f aca="false">B97+E$11</f>
        <v>79</v>
      </c>
      <c r="C98" s="288" t="n">
        <f aca="false">I$10*C97*(1-C97)</f>
        <v>0.166664705771334</v>
      </c>
      <c r="D98" s="288" t="n">
        <f aca="false">+I$11*D97*(1-D97)</f>
        <v>0</v>
      </c>
      <c r="E98" s="245"/>
      <c r="F98" s="207"/>
      <c r="G98" s="247"/>
      <c r="H98" s="250"/>
      <c r="I98" s="171"/>
      <c r="J98" s="171"/>
      <c r="K98" s="171"/>
      <c r="L98" s="171"/>
      <c r="M98" s="206"/>
      <c r="N98" s="207"/>
      <c r="O98" s="171"/>
      <c r="P98" s="171"/>
      <c r="Q98" s="171"/>
      <c r="R98" s="171"/>
      <c r="S98" s="171"/>
      <c r="T98" s="171"/>
      <c r="U98" s="171"/>
      <c r="V98" s="171"/>
      <c r="W98" s="171"/>
    </row>
    <row r="99" customFormat="false" ht="12.75" hidden="false" customHeight="false" outlineLevel="0" collapsed="false">
      <c r="A99" s="171"/>
      <c r="B99" s="171" t="n">
        <f aca="false">B98+E$11</f>
        <v>80</v>
      </c>
      <c r="C99" s="288" t="n">
        <f aca="false">I$10*C98*(1-C98)</f>
        <v>0.166665097945787</v>
      </c>
      <c r="D99" s="288" t="n">
        <f aca="false">+I$11*D98*(1-D98)</f>
        <v>0</v>
      </c>
      <c r="E99" s="245"/>
      <c r="F99" s="207"/>
      <c r="G99" s="249"/>
      <c r="H99" s="250"/>
      <c r="I99" s="171"/>
      <c r="J99" s="171"/>
      <c r="K99" s="171"/>
      <c r="L99" s="171"/>
      <c r="M99" s="206"/>
      <c r="N99" s="207"/>
      <c r="O99" s="171"/>
      <c r="P99" s="171"/>
      <c r="Q99" s="171"/>
      <c r="R99" s="171"/>
      <c r="S99" s="171"/>
      <c r="T99" s="171"/>
      <c r="U99" s="171"/>
      <c r="V99" s="171"/>
      <c r="W99" s="171"/>
    </row>
    <row r="100" customFormat="false" ht="12.75" hidden="false" customHeight="false" outlineLevel="0" collapsed="false">
      <c r="A100" s="171"/>
      <c r="B100" s="171" t="n">
        <f aca="false">B99+E$11</f>
        <v>81</v>
      </c>
      <c r="C100" s="288" t="n">
        <f aca="false">I$10*C99*(1-C99)</f>
        <v>0.16666541168701</v>
      </c>
      <c r="D100" s="288" t="n">
        <f aca="false">+I$11*D99*(1-D99)</f>
        <v>0</v>
      </c>
      <c r="E100" s="245"/>
      <c r="F100" s="207"/>
      <c r="G100" s="247"/>
      <c r="H100" s="250"/>
      <c r="I100" s="171"/>
      <c r="J100" s="171"/>
      <c r="K100" s="171"/>
      <c r="L100" s="171"/>
      <c r="M100" s="206"/>
      <c r="N100" s="207"/>
      <c r="O100" s="171"/>
      <c r="P100" s="171"/>
      <c r="Q100" s="171"/>
      <c r="R100" s="171"/>
      <c r="S100" s="171"/>
      <c r="T100" s="171"/>
      <c r="U100" s="171"/>
      <c r="V100" s="171"/>
      <c r="W100" s="171"/>
    </row>
    <row r="101" customFormat="false" ht="12.75" hidden="false" customHeight="false" outlineLevel="0" collapsed="false">
      <c r="A101" s="171"/>
      <c r="B101" s="171" t="n">
        <f aca="false">B100+E$11</f>
        <v>82</v>
      </c>
      <c r="C101" s="288" t="n">
        <f aca="false">I$10*C100*(1-C100)</f>
        <v>0.166665662681051</v>
      </c>
      <c r="D101" s="288" t="n">
        <f aca="false">+I$11*D100*(1-D100)</f>
        <v>0</v>
      </c>
      <c r="E101" s="245"/>
      <c r="F101" s="207"/>
      <c r="G101" s="247"/>
      <c r="H101" s="250"/>
      <c r="I101" s="171"/>
      <c r="J101" s="171"/>
      <c r="K101" s="171"/>
      <c r="L101" s="171"/>
      <c r="M101" s="206"/>
      <c r="N101" s="207"/>
      <c r="O101" s="171"/>
      <c r="P101" s="171"/>
      <c r="Q101" s="171"/>
      <c r="R101" s="171"/>
      <c r="S101" s="171"/>
      <c r="T101" s="171"/>
      <c r="U101" s="171"/>
      <c r="V101" s="171"/>
      <c r="W101" s="171"/>
    </row>
    <row r="102" customFormat="false" ht="12.75" hidden="false" customHeight="false" outlineLevel="0" collapsed="false">
      <c r="A102" s="171"/>
      <c r="B102" s="171" t="n">
        <f aca="false">B101+E$11</f>
        <v>83</v>
      </c>
      <c r="C102" s="288" t="n">
        <f aca="false">I$10*C101*(1-C101)</f>
        <v>0.166665863476965</v>
      </c>
      <c r="D102" s="288" t="n">
        <f aca="false">+I$11*D101*(1-D101)</f>
        <v>0</v>
      </c>
      <c r="E102" s="245"/>
      <c r="F102" s="207"/>
      <c r="G102" s="247"/>
      <c r="H102" s="250"/>
      <c r="I102" s="171"/>
      <c r="J102" s="171"/>
      <c r="K102" s="171"/>
      <c r="L102" s="171"/>
      <c r="M102" s="206"/>
      <c r="N102" s="207"/>
      <c r="O102" s="171"/>
      <c r="P102" s="171"/>
      <c r="Q102" s="171"/>
      <c r="R102" s="171"/>
      <c r="S102" s="171"/>
      <c r="T102" s="171"/>
      <c r="U102" s="171"/>
      <c r="V102" s="171"/>
      <c r="W102" s="171"/>
    </row>
    <row r="103" customFormat="false" ht="12.75" hidden="false" customHeight="false" outlineLevel="0" collapsed="false">
      <c r="A103" s="171"/>
      <c r="B103" s="171" t="n">
        <f aca="false">B102+E$11</f>
        <v>84</v>
      </c>
      <c r="C103" s="288" t="n">
        <f aca="false">I$10*C102*(1-C102)</f>
        <v>0.166666024114131</v>
      </c>
      <c r="D103" s="288" t="n">
        <f aca="false">+I$11*D102*(1-D102)</f>
        <v>0</v>
      </c>
      <c r="E103" s="245"/>
      <c r="F103" s="207"/>
      <c r="G103" s="247"/>
      <c r="H103" s="250"/>
      <c r="I103" s="171"/>
      <c r="J103" s="171"/>
      <c r="K103" s="171"/>
      <c r="L103" s="171"/>
      <c r="M103" s="206"/>
      <c r="N103" s="207"/>
      <c r="O103" s="171"/>
      <c r="P103" s="171"/>
      <c r="Q103" s="171"/>
      <c r="R103" s="171"/>
      <c r="S103" s="171"/>
      <c r="T103" s="171"/>
      <c r="U103" s="171"/>
      <c r="V103" s="171"/>
      <c r="W103" s="171"/>
    </row>
    <row r="104" customFormat="false" ht="12.75" hidden="false" customHeight="false" outlineLevel="0" collapsed="false">
      <c r="A104" s="171"/>
      <c r="B104" s="171" t="n">
        <f aca="false">B103+E$11</f>
        <v>85</v>
      </c>
      <c r="C104" s="288" t="n">
        <f aca="false">I$10*C103*(1-C103)</f>
        <v>0.166666152624143</v>
      </c>
      <c r="D104" s="288" t="n">
        <f aca="false">+I$11*D103*(1-D103)</f>
        <v>0</v>
      </c>
      <c r="E104" s="245"/>
      <c r="F104" s="207"/>
      <c r="G104" s="247"/>
      <c r="H104" s="250"/>
      <c r="I104" s="171"/>
      <c r="J104" s="171"/>
      <c r="K104" s="171"/>
      <c r="L104" s="171"/>
      <c r="M104" s="206"/>
      <c r="N104" s="207"/>
      <c r="O104" s="171"/>
      <c r="P104" s="171"/>
      <c r="Q104" s="171"/>
      <c r="R104" s="171"/>
      <c r="S104" s="171"/>
      <c r="T104" s="171"/>
      <c r="U104" s="171"/>
      <c r="V104" s="171"/>
      <c r="W104" s="171"/>
    </row>
    <row r="105" customFormat="false" ht="12.75" hidden="false" customHeight="false" outlineLevel="0" collapsed="false">
      <c r="A105" s="171"/>
      <c r="B105" s="171" t="n">
        <f aca="false">B104+E$11</f>
        <v>86</v>
      </c>
      <c r="C105" s="288" t="n">
        <f aca="false">I$10*C104*(1-C104)</f>
        <v>0.16666625543233</v>
      </c>
      <c r="D105" s="288" t="n">
        <f aca="false">+I$11*D104*(1-D104)</f>
        <v>0</v>
      </c>
      <c r="E105" s="245"/>
      <c r="F105" s="207"/>
      <c r="G105" s="247"/>
      <c r="H105" s="250"/>
      <c r="I105" s="171"/>
      <c r="J105" s="171"/>
      <c r="K105" s="171"/>
      <c r="L105" s="171"/>
      <c r="M105" s="206"/>
      <c r="N105" s="207"/>
      <c r="O105" s="171"/>
      <c r="P105" s="171"/>
      <c r="Q105" s="171"/>
      <c r="R105" s="171"/>
      <c r="S105" s="171"/>
      <c r="T105" s="171"/>
      <c r="U105" s="171"/>
      <c r="V105" s="171"/>
      <c r="W105" s="171"/>
    </row>
    <row r="106" customFormat="false" ht="12.75" hidden="false" customHeight="false" outlineLevel="0" collapsed="false">
      <c r="A106" s="171"/>
      <c r="B106" s="171" t="n">
        <f aca="false">B105+E$11</f>
        <v>87</v>
      </c>
      <c r="C106" s="288" t="n">
        <f aca="false">I$10*C105*(1-C105)</f>
        <v>0.166666337678995</v>
      </c>
      <c r="D106" s="288" t="n">
        <f aca="false">+I$11*D105*(1-D105)</f>
        <v>0</v>
      </c>
      <c r="E106" s="245"/>
      <c r="F106" s="207"/>
      <c r="G106" s="247"/>
      <c r="H106" s="250"/>
      <c r="I106" s="171"/>
      <c r="J106" s="171"/>
      <c r="K106" s="171"/>
      <c r="L106" s="171"/>
      <c r="M106" s="206"/>
      <c r="N106" s="207"/>
      <c r="O106" s="171"/>
      <c r="P106" s="171"/>
      <c r="Q106" s="171"/>
      <c r="R106" s="171"/>
      <c r="S106" s="171"/>
      <c r="T106" s="171"/>
      <c r="U106" s="171"/>
      <c r="V106" s="171"/>
      <c r="W106" s="171"/>
    </row>
    <row r="107" customFormat="false" ht="12.75" hidden="false" customHeight="false" outlineLevel="0" collapsed="false">
      <c r="A107" s="171"/>
      <c r="B107" s="171" t="n">
        <f aca="false">B106+E$11</f>
        <v>88</v>
      </c>
      <c r="C107" s="288" t="n">
        <f aca="false">I$10*C106*(1-C106)</f>
        <v>0.166666403476399</v>
      </c>
      <c r="D107" s="288" t="n">
        <f aca="false">+I$11*D106*(1-D106)</f>
        <v>0</v>
      </c>
      <c r="E107" s="245"/>
      <c r="F107" s="207"/>
      <c r="G107" s="247"/>
      <c r="H107" s="250"/>
      <c r="I107" s="171"/>
      <c r="J107" s="171"/>
      <c r="K107" s="171"/>
      <c r="L107" s="171"/>
      <c r="M107" s="206"/>
      <c r="N107" s="207"/>
      <c r="O107" s="171"/>
      <c r="P107" s="171"/>
      <c r="Q107" s="171"/>
      <c r="R107" s="171"/>
      <c r="S107" s="171"/>
      <c r="T107" s="171"/>
      <c r="U107" s="171"/>
      <c r="V107" s="171"/>
      <c r="W107" s="171"/>
    </row>
    <row r="108" customFormat="false" ht="12.75" hidden="false" customHeight="false" outlineLevel="0" collapsed="false">
      <c r="A108" s="171"/>
      <c r="B108" s="171" t="n">
        <f aca="false">B107+E$11</f>
        <v>89</v>
      </c>
      <c r="C108" s="288" t="n">
        <f aca="false">I$10*C107*(1-C107)</f>
        <v>0.16666645611437</v>
      </c>
      <c r="D108" s="288" t="n">
        <f aca="false">+I$11*D107*(1-D107)</f>
        <v>0</v>
      </c>
      <c r="E108" s="245"/>
      <c r="F108" s="207"/>
      <c r="G108" s="247"/>
      <c r="H108" s="250"/>
      <c r="I108" s="171"/>
      <c r="J108" s="171"/>
      <c r="K108" s="171"/>
      <c r="L108" s="171"/>
      <c r="M108" s="206"/>
      <c r="N108" s="207"/>
      <c r="O108" s="171"/>
      <c r="P108" s="171"/>
      <c r="Q108" s="171"/>
      <c r="R108" s="171"/>
      <c r="S108" s="171"/>
      <c r="T108" s="171"/>
      <c r="U108" s="171"/>
      <c r="V108" s="171"/>
      <c r="W108" s="171"/>
    </row>
    <row r="109" customFormat="false" ht="12.75" hidden="false" customHeight="false" outlineLevel="0" collapsed="false">
      <c r="A109" s="171"/>
      <c r="B109" s="171" t="n">
        <f aca="false">B108+E$11</f>
        <v>90</v>
      </c>
      <c r="C109" s="288" t="n">
        <f aca="false">I$10*C108*(1-C108)</f>
        <v>0.166666498224776</v>
      </c>
      <c r="D109" s="288" t="n">
        <f aca="false">+I$11*D108*(1-D108)</f>
        <v>0</v>
      </c>
      <c r="E109" s="245"/>
      <c r="F109" s="207"/>
      <c r="G109" s="249"/>
      <c r="H109" s="250"/>
      <c r="I109" s="171"/>
      <c r="J109" s="171"/>
      <c r="K109" s="171"/>
      <c r="L109" s="171"/>
      <c r="M109" s="206"/>
      <c r="N109" s="207"/>
      <c r="O109" s="171"/>
      <c r="P109" s="171"/>
      <c r="Q109" s="171"/>
      <c r="R109" s="171"/>
      <c r="S109" s="171"/>
      <c r="T109" s="171"/>
      <c r="U109" s="171"/>
      <c r="V109" s="171"/>
      <c r="W109" s="171"/>
    </row>
    <row r="110" customFormat="false" ht="12.75" hidden="false" customHeight="false" outlineLevel="0" collapsed="false">
      <c r="A110" s="171"/>
      <c r="B110" s="171" t="n">
        <f aca="false">B109+E$11</f>
        <v>91</v>
      </c>
      <c r="C110" s="288" t="n">
        <f aca="false">I$10*C109*(1-C109)</f>
        <v>0.16666653191312</v>
      </c>
      <c r="D110" s="288" t="n">
        <f aca="false">+I$11*D109*(1-D109)</f>
        <v>0</v>
      </c>
      <c r="E110" s="245"/>
      <c r="F110" s="207"/>
      <c r="G110" s="247"/>
      <c r="H110" s="250"/>
      <c r="I110" s="171"/>
      <c r="J110" s="171"/>
      <c r="K110" s="171"/>
      <c r="L110" s="171"/>
      <c r="M110" s="206"/>
      <c r="N110" s="207"/>
      <c r="O110" s="171"/>
      <c r="P110" s="171"/>
      <c r="Q110" s="171"/>
      <c r="R110" s="171"/>
      <c r="S110" s="171"/>
      <c r="T110" s="171"/>
      <c r="U110" s="171"/>
      <c r="V110" s="171"/>
      <c r="W110" s="171"/>
    </row>
    <row r="111" customFormat="false" ht="12.75" hidden="false" customHeight="false" outlineLevel="0" collapsed="false">
      <c r="A111" s="171"/>
      <c r="B111" s="171" t="n">
        <f aca="false">B110+E$11</f>
        <v>92</v>
      </c>
      <c r="C111" s="288" t="n">
        <f aca="false">I$10*C110*(1-C110)</f>
        <v>0.166666558863807</v>
      </c>
      <c r="D111" s="288" t="n">
        <f aca="false">+I$11*D110*(1-D110)</f>
        <v>0</v>
      </c>
      <c r="E111" s="245"/>
      <c r="F111" s="207"/>
      <c r="G111" s="247"/>
      <c r="H111" s="250"/>
      <c r="I111" s="171"/>
      <c r="J111" s="171"/>
      <c r="K111" s="171"/>
      <c r="L111" s="171"/>
      <c r="M111" s="206"/>
      <c r="N111" s="207"/>
      <c r="O111" s="171"/>
      <c r="P111" s="171"/>
      <c r="Q111" s="171"/>
      <c r="R111" s="171"/>
      <c r="S111" s="171"/>
      <c r="T111" s="171"/>
      <c r="U111" s="171"/>
      <c r="V111" s="171"/>
      <c r="W111" s="171"/>
    </row>
    <row r="112" customFormat="false" ht="12.75" hidden="false" customHeight="false" outlineLevel="0" collapsed="false">
      <c r="A112" s="171"/>
      <c r="B112" s="171" t="n">
        <f aca="false">B111+E$11</f>
        <v>93</v>
      </c>
      <c r="C112" s="288" t="n">
        <f aca="false">I$10*C111*(1-C111)</f>
        <v>0.166666580424365</v>
      </c>
      <c r="D112" s="288" t="n">
        <f aca="false">+I$11*D111*(1-D111)</f>
        <v>0</v>
      </c>
      <c r="E112" s="245"/>
      <c r="F112" s="207"/>
      <c r="G112" s="247"/>
      <c r="H112" s="250"/>
      <c r="I112" s="171"/>
      <c r="J112" s="171"/>
      <c r="K112" s="171"/>
      <c r="L112" s="171"/>
      <c r="M112" s="206"/>
      <c r="N112" s="207"/>
      <c r="O112" s="171"/>
      <c r="P112" s="171"/>
      <c r="Q112" s="171"/>
      <c r="R112" s="171"/>
      <c r="S112" s="171"/>
      <c r="T112" s="171"/>
      <c r="U112" s="171"/>
      <c r="V112" s="171"/>
      <c r="W112" s="171"/>
    </row>
    <row r="113" customFormat="false" ht="12.75" hidden="false" customHeight="false" outlineLevel="0" collapsed="false">
      <c r="A113" s="171"/>
      <c r="B113" s="171" t="n">
        <f aca="false">B112+E$11</f>
        <v>94</v>
      </c>
      <c r="C113" s="288" t="n">
        <f aca="false">I$10*C112*(1-C112)</f>
        <v>0.166666597672817</v>
      </c>
      <c r="D113" s="288" t="n">
        <f aca="false">+I$11*D112*(1-D112)</f>
        <v>0</v>
      </c>
      <c r="E113" s="245"/>
      <c r="F113" s="207"/>
      <c r="G113" s="247"/>
      <c r="H113" s="250"/>
      <c r="I113" s="171"/>
      <c r="J113" s="171"/>
      <c r="K113" s="171"/>
      <c r="L113" s="171"/>
      <c r="M113" s="206"/>
      <c r="N113" s="207"/>
      <c r="O113" s="171"/>
      <c r="P113" s="171"/>
      <c r="Q113" s="171"/>
      <c r="R113" s="171"/>
      <c r="S113" s="171"/>
      <c r="T113" s="171"/>
      <c r="U113" s="171"/>
      <c r="V113" s="171"/>
      <c r="W113" s="171"/>
    </row>
    <row r="114" customFormat="false" ht="12.75" hidden="false" customHeight="false" outlineLevel="0" collapsed="false">
      <c r="A114" s="171"/>
      <c r="B114" s="171" t="n">
        <f aca="false">B113+E$11</f>
        <v>95</v>
      </c>
      <c r="C114" s="288" t="n">
        <f aca="false">I$10*C113*(1-C113)</f>
        <v>0.166666611471581</v>
      </c>
      <c r="D114" s="288" t="n">
        <f aca="false">+I$11*D113*(1-D113)</f>
        <v>0</v>
      </c>
      <c r="E114" s="245"/>
      <c r="F114" s="207"/>
      <c r="G114" s="247"/>
      <c r="H114" s="250"/>
      <c r="I114" s="171"/>
      <c r="J114" s="171"/>
      <c r="K114" s="171"/>
      <c r="L114" s="171"/>
      <c r="M114" s="206"/>
      <c r="N114" s="207"/>
      <c r="O114" s="171"/>
      <c r="P114" s="171"/>
      <c r="Q114" s="171"/>
      <c r="R114" s="171"/>
      <c r="S114" s="171"/>
      <c r="T114" s="171"/>
      <c r="U114" s="171"/>
      <c r="V114" s="171"/>
      <c r="W114" s="171"/>
    </row>
    <row r="115" customFormat="false" ht="12.75" hidden="false" customHeight="false" outlineLevel="0" collapsed="false">
      <c r="A115" s="171"/>
      <c r="B115" s="171" t="n">
        <f aca="false">B114+E$11</f>
        <v>96</v>
      </c>
      <c r="C115" s="288" t="n">
        <f aca="false">I$10*C114*(1-C114)</f>
        <v>0.166666622510594</v>
      </c>
      <c r="D115" s="288" t="n">
        <f aca="false">+I$11*D114*(1-D114)</f>
        <v>0</v>
      </c>
      <c r="E115" s="245"/>
      <c r="F115" s="207"/>
      <c r="G115" s="247"/>
      <c r="H115" s="250"/>
      <c r="I115" s="171"/>
      <c r="J115" s="171"/>
      <c r="K115" s="171"/>
      <c r="L115" s="171"/>
      <c r="M115" s="206"/>
      <c r="N115" s="207"/>
      <c r="O115" s="171"/>
      <c r="P115" s="171"/>
      <c r="Q115" s="171"/>
      <c r="R115" s="171"/>
      <c r="S115" s="171"/>
      <c r="T115" s="171"/>
      <c r="U115" s="171"/>
      <c r="V115" s="171"/>
      <c r="W115" s="171"/>
    </row>
    <row r="116" customFormat="false" ht="12.75" hidden="false" customHeight="false" outlineLevel="0" collapsed="false">
      <c r="A116" s="171"/>
      <c r="B116" s="171" t="n">
        <f aca="false">B115+E$11</f>
        <v>97</v>
      </c>
      <c r="C116" s="288" t="n">
        <f aca="false">I$10*C115*(1-C115)</f>
        <v>0.166666631341807</v>
      </c>
      <c r="D116" s="288" t="n">
        <f aca="false">+I$11*D115*(1-D115)</f>
        <v>0</v>
      </c>
      <c r="E116" s="245"/>
      <c r="F116" s="207"/>
      <c r="G116" s="247"/>
      <c r="H116" s="250"/>
      <c r="I116" s="171"/>
      <c r="J116" s="171"/>
      <c r="K116" s="171"/>
      <c r="L116" s="171"/>
      <c r="M116" s="206"/>
      <c r="N116" s="207"/>
      <c r="O116" s="171"/>
      <c r="P116" s="171"/>
      <c r="Q116" s="171"/>
      <c r="R116" s="171"/>
      <c r="S116" s="171"/>
      <c r="T116" s="171"/>
      <c r="U116" s="171"/>
      <c r="V116" s="171"/>
      <c r="W116" s="171"/>
    </row>
    <row r="117" customFormat="false" ht="12.75" hidden="false" customHeight="false" outlineLevel="0" collapsed="false">
      <c r="A117" s="171"/>
      <c r="B117" s="171" t="n">
        <f aca="false">B116+E$11</f>
        <v>98</v>
      </c>
      <c r="C117" s="288" t="n">
        <f aca="false">I$10*C116*(1-C116)</f>
        <v>0.166666638406777</v>
      </c>
      <c r="D117" s="288" t="n">
        <f aca="false">+I$11*D116*(1-D116)</f>
        <v>0</v>
      </c>
      <c r="E117" s="245"/>
      <c r="F117" s="207"/>
      <c r="G117" s="247"/>
      <c r="H117" s="250"/>
      <c r="I117" s="171"/>
      <c r="J117" s="171"/>
      <c r="K117" s="171"/>
      <c r="L117" s="171"/>
      <c r="M117" s="206"/>
      <c r="N117" s="207"/>
      <c r="O117" s="171"/>
      <c r="P117" s="171"/>
      <c r="Q117" s="171"/>
      <c r="R117" s="171"/>
      <c r="S117" s="171"/>
      <c r="T117" s="171"/>
      <c r="U117" s="171"/>
      <c r="V117" s="171"/>
      <c r="W117" s="171"/>
    </row>
    <row r="118" customFormat="false" ht="12.75" hidden="false" customHeight="false" outlineLevel="0" collapsed="false">
      <c r="A118" s="171"/>
      <c r="B118" s="171" t="n">
        <f aca="false">B117+E$11</f>
        <v>99</v>
      </c>
      <c r="C118" s="288" t="n">
        <f aca="false">I$10*C117*(1-C117)</f>
        <v>0.166666644058754</v>
      </c>
      <c r="D118" s="288" t="n">
        <f aca="false">+I$11*D117*(1-D117)</f>
        <v>0</v>
      </c>
      <c r="E118" s="245"/>
      <c r="F118" s="207"/>
      <c r="G118" s="247"/>
      <c r="H118" s="250"/>
      <c r="I118" s="171"/>
      <c r="J118" s="171"/>
      <c r="K118" s="171"/>
      <c r="L118" s="171"/>
      <c r="M118" s="206"/>
      <c r="N118" s="207"/>
      <c r="O118" s="171"/>
      <c r="P118" s="171"/>
      <c r="Q118" s="171"/>
      <c r="R118" s="171"/>
      <c r="S118" s="171"/>
      <c r="T118" s="171"/>
      <c r="U118" s="171"/>
      <c r="V118" s="171"/>
      <c r="W118" s="171"/>
    </row>
    <row r="119" customFormat="false" ht="12.75" hidden="false" customHeight="false" outlineLevel="0" collapsed="false">
      <c r="A119" s="171"/>
      <c r="B119" s="171" t="n">
        <f aca="false">B118+E$11</f>
        <v>100</v>
      </c>
      <c r="C119" s="288" t="n">
        <f aca="false">I$10*C118*(1-C118)</f>
        <v>0.166666648580336</v>
      </c>
      <c r="D119" s="288" t="n">
        <f aca="false">+I$11*D118*(1-D118)</f>
        <v>0</v>
      </c>
      <c r="E119" s="245"/>
      <c r="F119" s="207"/>
      <c r="G119" s="249"/>
      <c r="H119" s="250"/>
      <c r="I119" s="171"/>
      <c r="J119" s="171"/>
      <c r="K119" s="171"/>
      <c r="L119" s="171"/>
      <c r="M119" s="206"/>
      <c r="N119" s="207"/>
      <c r="O119" s="171"/>
      <c r="P119" s="171"/>
      <c r="Q119" s="171"/>
      <c r="R119" s="171"/>
      <c r="S119" s="171"/>
      <c r="T119" s="171"/>
      <c r="U119" s="171"/>
      <c r="V119" s="171"/>
      <c r="W119" s="171"/>
    </row>
    <row r="120" customFormat="false" ht="12.75" hidden="false" customHeight="false" outlineLevel="0" collapsed="false">
      <c r="A120" s="171"/>
      <c r="B120" s="171" t="n">
        <f aca="false">B119+E$11</f>
        <v>101</v>
      </c>
      <c r="C120" s="288" t="n">
        <f aca="false">I$10*C119*(1-C119)</f>
        <v>0.166666652197602</v>
      </c>
      <c r="D120" s="288" t="n">
        <f aca="false">+I$11*D119*(1-D119)</f>
        <v>0</v>
      </c>
      <c r="E120" s="245"/>
      <c r="F120" s="207"/>
      <c r="G120" s="247"/>
      <c r="H120" s="250"/>
      <c r="I120" s="171"/>
      <c r="J120" s="171"/>
      <c r="K120" s="171"/>
      <c r="L120" s="171"/>
      <c r="M120" s="206"/>
      <c r="N120" s="207"/>
      <c r="O120" s="171"/>
      <c r="P120" s="171"/>
      <c r="Q120" s="171"/>
      <c r="R120" s="171"/>
      <c r="S120" s="171"/>
      <c r="T120" s="171"/>
      <c r="U120" s="171"/>
      <c r="V120" s="171"/>
      <c r="W120" s="171"/>
    </row>
    <row r="121" customFormat="false" ht="12.75" hidden="false" customHeight="false" outlineLevel="0" collapsed="false">
      <c r="A121" s="171"/>
      <c r="B121" s="171" t="n">
        <f aca="false">B120+E$11</f>
        <v>102</v>
      </c>
      <c r="C121" s="288" t="n">
        <f aca="false">I$10*C120*(1-C120)</f>
        <v>0.166666655091414</v>
      </c>
      <c r="D121" s="288" t="n">
        <f aca="false">+I$11*D120*(1-D120)</f>
        <v>0</v>
      </c>
      <c r="E121" s="245"/>
      <c r="F121" s="207"/>
      <c r="G121" s="247"/>
      <c r="H121" s="250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</row>
    <row r="122" customFormat="false" ht="12.75" hidden="false" customHeight="false" outlineLevel="0" collapsed="false">
      <c r="A122" s="171"/>
      <c r="B122" s="171" t="n">
        <f aca="false">B121+E$11</f>
        <v>103</v>
      </c>
      <c r="C122" s="288" t="n">
        <f aca="false">I$10*C121*(1-C121)</f>
        <v>0.166666657406465</v>
      </c>
      <c r="D122" s="288" t="n">
        <f aca="false">+I$11*D121*(1-D121)</f>
        <v>0</v>
      </c>
      <c r="E122" s="245"/>
      <c r="F122" s="207"/>
      <c r="G122" s="247"/>
      <c r="H122" s="250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</row>
    <row r="123" customFormat="false" ht="12.75" hidden="false" customHeight="false" outlineLevel="0" collapsed="false">
      <c r="A123" s="171"/>
      <c r="B123" s="171" t="n">
        <f aca="false">B122+E$11</f>
        <v>104</v>
      </c>
      <c r="C123" s="288" t="n">
        <f aca="false">I$10*C122*(1-C122)</f>
        <v>0.166666659258505</v>
      </c>
      <c r="D123" s="288" t="n">
        <f aca="false">+I$11*D122*(1-D122)</f>
        <v>0</v>
      </c>
      <c r="E123" s="245"/>
      <c r="F123" s="207"/>
      <c r="G123" s="247"/>
      <c r="H123" s="250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</row>
    <row r="124" customFormat="false" ht="12.75" hidden="false" customHeight="false" outlineLevel="0" collapsed="false">
      <c r="A124" s="171"/>
      <c r="B124" s="171" t="n">
        <f aca="false">B123+E$11</f>
        <v>105</v>
      </c>
      <c r="C124" s="288" t="n">
        <f aca="false">I$10*C123*(1-C123)</f>
        <v>0.166666660740137</v>
      </c>
      <c r="D124" s="288" t="n">
        <f aca="false">+I$11*D123*(1-D123)</f>
        <v>0</v>
      </c>
      <c r="E124" s="245"/>
      <c r="F124" s="207"/>
      <c r="G124" s="247"/>
      <c r="H124" s="250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</row>
    <row r="125" customFormat="false" ht="12.75" hidden="false" customHeight="false" outlineLevel="0" collapsed="false">
      <c r="A125" s="171"/>
      <c r="B125" s="171" t="n">
        <f aca="false">B124+E$11</f>
        <v>106</v>
      </c>
      <c r="C125" s="288" t="n">
        <f aca="false">I$10*C124*(1-C124)</f>
        <v>0.166666661925443</v>
      </c>
      <c r="D125" s="288" t="n">
        <f aca="false">+I$11*D124*(1-D124)</f>
        <v>0</v>
      </c>
      <c r="E125" s="245"/>
      <c r="F125" s="207"/>
      <c r="G125" s="247"/>
      <c r="H125" s="250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</row>
    <row r="126" customFormat="false" ht="12.75" hidden="false" customHeight="false" outlineLevel="0" collapsed="false">
      <c r="A126" s="171"/>
      <c r="B126" s="171" t="n">
        <f aca="false">B125+E$11</f>
        <v>107</v>
      </c>
      <c r="C126" s="288" t="n">
        <f aca="false">I$10*C125*(1-C125)</f>
        <v>0.166666662873688</v>
      </c>
      <c r="D126" s="288" t="n">
        <f aca="false">+I$11*D125*(1-D125)</f>
        <v>0</v>
      </c>
      <c r="E126" s="245"/>
      <c r="F126" s="207"/>
      <c r="G126" s="247"/>
      <c r="H126" s="250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</row>
    <row r="127" customFormat="false" ht="12.75" hidden="false" customHeight="false" outlineLevel="0" collapsed="false">
      <c r="A127" s="171"/>
      <c r="B127" s="171" t="n">
        <f aca="false">B126+E$11</f>
        <v>108</v>
      </c>
      <c r="C127" s="288" t="n">
        <f aca="false">I$10*C126*(1-C126)</f>
        <v>0.166666663632284</v>
      </c>
      <c r="D127" s="288" t="n">
        <f aca="false">+I$11*D126*(1-D126)</f>
        <v>0</v>
      </c>
      <c r="E127" s="245"/>
      <c r="F127" s="207"/>
      <c r="G127" s="247"/>
      <c r="H127" s="250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</row>
    <row r="128" customFormat="false" ht="12.75" hidden="false" customHeight="false" outlineLevel="0" collapsed="false">
      <c r="A128" s="171"/>
      <c r="B128" s="171" t="n">
        <f aca="false">B127+E$11</f>
        <v>109</v>
      </c>
      <c r="C128" s="288" t="n">
        <f aca="false">I$10*C127*(1-C127)</f>
        <v>0.16666666423916</v>
      </c>
      <c r="D128" s="288" t="n">
        <f aca="false">+I$11*D127*(1-D127)</f>
        <v>0</v>
      </c>
      <c r="E128" s="245"/>
      <c r="F128" s="207"/>
      <c r="G128" s="247"/>
      <c r="H128" s="250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</row>
    <row r="129" customFormat="false" ht="12.75" hidden="false" customHeight="false" outlineLevel="0" collapsed="false">
      <c r="A129" s="171"/>
      <c r="B129" s="171" t="n">
        <f aca="false">B128+E$11</f>
        <v>110</v>
      </c>
      <c r="C129" s="288" t="n">
        <f aca="false">I$10*C128*(1-C128)</f>
        <v>0.166666664724661</v>
      </c>
      <c r="D129" s="288" t="n">
        <f aca="false">+I$11*D128*(1-D128)</f>
        <v>0</v>
      </c>
      <c r="E129" s="245"/>
      <c r="F129" s="207"/>
      <c r="G129" s="249"/>
      <c r="H129" s="250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</row>
    <row r="130" customFormat="false" ht="12.75" hidden="false" customHeight="false" outlineLevel="0" collapsed="false">
      <c r="A130" s="171"/>
      <c r="B130" s="171" t="n">
        <f aca="false">B129+E$11</f>
        <v>111</v>
      </c>
      <c r="C130" s="288" t="n">
        <f aca="false">I$10*C129*(1-C129)</f>
        <v>0.166666665113063</v>
      </c>
      <c r="D130" s="288" t="n">
        <f aca="false">+I$11*D129*(1-D129)</f>
        <v>0</v>
      </c>
      <c r="E130" s="245"/>
      <c r="F130" s="171"/>
      <c r="G130" s="247"/>
      <c r="H130" s="250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</row>
    <row r="131" customFormat="false" ht="12.75" hidden="false" customHeight="false" outlineLevel="0" collapsed="false">
      <c r="A131" s="171"/>
      <c r="B131" s="171" t="n">
        <f aca="false">B130+E$11</f>
        <v>112</v>
      </c>
      <c r="C131" s="288" t="n">
        <f aca="false">I$10*C130*(1-C130)</f>
        <v>0.166666665423783</v>
      </c>
      <c r="D131" s="288" t="n">
        <f aca="false">+I$11*D130*(1-D130)</f>
        <v>0</v>
      </c>
      <c r="E131" s="245"/>
      <c r="F131" s="171"/>
      <c r="G131" s="247"/>
      <c r="H131" s="250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</row>
    <row r="132" customFormat="false" ht="12.75" hidden="false" customHeight="false" outlineLevel="0" collapsed="false">
      <c r="A132" s="171"/>
      <c r="B132" s="171" t="n">
        <f aca="false">B131+E$11</f>
        <v>113</v>
      </c>
      <c r="C132" s="288" t="n">
        <f aca="false">I$10*C131*(1-C131)</f>
        <v>0.16666666567236</v>
      </c>
      <c r="D132" s="288" t="n">
        <f aca="false">+I$11*D131*(1-D131)</f>
        <v>0</v>
      </c>
      <c r="E132" s="245"/>
      <c r="F132" s="171"/>
      <c r="G132" s="247"/>
      <c r="H132" s="250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</row>
    <row r="133" customFormat="false" ht="12.75" hidden="false" customHeight="false" outlineLevel="0" collapsed="false">
      <c r="A133" s="171"/>
      <c r="B133" s="171" t="n">
        <f aca="false">B132+E$11</f>
        <v>114</v>
      </c>
      <c r="C133" s="288" t="n">
        <f aca="false">I$10*C132*(1-C132)</f>
        <v>0.166666665871221</v>
      </c>
      <c r="D133" s="288" t="n">
        <f aca="false">+I$11*D132*(1-D132)</f>
        <v>0</v>
      </c>
      <c r="E133" s="245"/>
      <c r="F133" s="171"/>
      <c r="G133" s="247"/>
      <c r="H133" s="250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</row>
    <row r="134" customFormat="false" ht="12.75" hidden="false" customHeight="false" outlineLevel="0" collapsed="false">
      <c r="A134" s="171"/>
      <c r="B134" s="171" t="n">
        <f aca="false">B133+E$11</f>
        <v>115</v>
      </c>
      <c r="C134" s="288" t="n">
        <f aca="false">I$10*C133*(1-C133)</f>
        <v>0.16666666603031</v>
      </c>
      <c r="D134" s="288" t="n">
        <f aca="false">+I$11*D133*(1-D133)</f>
        <v>0</v>
      </c>
      <c r="E134" s="245"/>
      <c r="F134" s="171"/>
      <c r="G134" s="247"/>
      <c r="H134" s="250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</row>
    <row r="135" customFormat="false" ht="12.75" hidden="false" customHeight="false" outlineLevel="0" collapsed="false">
      <c r="A135" s="171"/>
      <c r="B135" s="171" t="n">
        <f aca="false">B134+E$11</f>
        <v>116</v>
      </c>
      <c r="C135" s="288" t="n">
        <f aca="false">I$10*C134*(1-C134)</f>
        <v>0.166666666157582</v>
      </c>
      <c r="D135" s="288" t="n">
        <f aca="false">+I$11*D134*(1-D134)</f>
        <v>0</v>
      </c>
      <c r="E135" s="245"/>
      <c r="F135" s="171"/>
      <c r="G135" s="247"/>
      <c r="H135" s="250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</row>
    <row r="136" customFormat="false" ht="12.75" hidden="false" customHeight="false" outlineLevel="0" collapsed="false">
      <c r="A136" s="171"/>
      <c r="B136" s="171" t="n">
        <f aca="false">B135+E$11</f>
        <v>117</v>
      </c>
      <c r="C136" s="288" t="n">
        <f aca="false">I$10*C135*(1-C135)</f>
        <v>0.166666666259399</v>
      </c>
      <c r="D136" s="288" t="n">
        <f aca="false">+I$11*D135*(1-D135)</f>
        <v>0</v>
      </c>
      <c r="E136" s="245"/>
      <c r="F136" s="171"/>
      <c r="G136" s="247"/>
      <c r="H136" s="250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</row>
    <row r="137" customFormat="false" ht="12.75" hidden="false" customHeight="false" outlineLevel="0" collapsed="false">
      <c r="A137" s="171"/>
      <c r="B137" s="171" t="n">
        <f aca="false">B136+E$11</f>
        <v>118</v>
      </c>
      <c r="C137" s="288" t="n">
        <f aca="false">I$10*C136*(1-C136)</f>
        <v>0.166666666340852</v>
      </c>
      <c r="D137" s="288" t="n">
        <f aca="false">+I$11*D136*(1-D136)</f>
        <v>0</v>
      </c>
      <c r="E137" s="245"/>
      <c r="F137" s="171"/>
      <c r="G137" s="247"/>
      <c r="H137" s="250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</row>
    <row r="138" customFormat="false" ht="12.75" hidden="false" customHeight="false" outlineLevel="0" collapsed="false">
      <c r="A138" s="171"/>
      <c r="B138" s="171" t="n">
        <f aca="false">B137+E$11</f>
        <v>119</v>
      </c>
      <c r="C138" s="288" t="n">
        <f aca="false">I$10*C137*(1-C137)</f>
        <v>0.166666666406015</v>
      </c>
      <c r="D138" s="288" t="n">
        <f aca="false">+I$11*D137*(1-D137)</f>
        <v>0</v>
      </c>
      <c r="E138" s="245"/>
      <c r="F138" s="171"/>
      <c r="G138" s="247"/>
      <c r="H138" s="250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</row>
    <row r="139" customFormat="false" ht="12.75" hidden="false" customHeight="false" outlineLevel="0" collapsed="false">
      <c r="A139" s="171"/>
      <c r="B139" s="171" t="n">
        <f aca="false">B138+E$11</f>
        <v>120</v>
      </c>
      <c r="C139" s="288" t="n">
        <f aca="false">I$10*C138*(1-C138)</f>
        <v>0.166666666458145</v>
      </c>
      <c r="D139" s="288" t="n">
        <f aca="false">+I$11*D138*(1-D138)</f>
        <v>0</v>
      </c>
      <c r="E139" s="245"/>
      <c r="F139" s="171"/>
      <c r="G139" s="247"/>
      <c r="H139" s="250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</row>
    <row r="140" customFormat="false" ht="12.75" hidden="false" customHeight="false" outlineLevel="0" collapsed="false">
      <c r="A140" s="171"/>
      <c r="B140" s="171" t="n">
        <f aca="false">B139+E$11</f>
        <v>121</v>
      </c>
      <c r="C140" s="288" t="n">
        <f aca="false">I$10*C139*(1-C139)</f>
        <v>0.16666666649985</v>
      </c>
      <c r="D140" s="288" t="n">
        <f aca="false">+I$11*D139*(1-D139)</f>
        <v>0</v>
      </c>
      <c r="E140" s="245"/>
      <c r="F140" s="171"/>
      <c r="G140" s="247"/>
      <c r="H140" s="250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</row>
    <row r="141" customFormat="false" ht="12.75" hidden="false" customHeight="false" outlineLevel="0" collapsed="false">
      <c r="A141" s="171"/>
      <c r="B141" s="171" t="n">
        <f aca="false">B140+E$11</f>
        <v>122</v>
      </c>
      <c r="C141" s="288" t="n">
        <f aca="false">I$10*C140*(1-C140)</f>
        <v>0.166666666533213</v>
      </c>
      <c r="D141" s="288" t="n">
        <f aca="false">+I$11*D140*(1-D140)</f>
        <v>0</v>
      </c>
      <c r="E141" s="245"/>
      <c r="F141" s="171"/>
      <c r="G141" s="247"/>
      <c r="H141" s="250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</row>
    <row r="142" customFormat="false" ht="12.75" hidden="false" customHeight="false" outlineLevel="0" collapsed="false">
      <c r="A142" s="171"/>
      <c r="B142" s="171" t="n">
        <f aca="false">B141+E$11</f>
        <v>123</v>
      </c>
      <c r="C142" s="288" t="n">
        <f aca="false">I$10*C141*(1-C141)</f>
        <v>0.166666666559904</v>
      </c>
      <c r="D142" s="288" t="n">
        <f aca="false">+I$11*D141*(1-D141)</f>
        <v>0</v>
      </c>
      <c r="E142" s="245"/>
      <c r="F142" s="171"/>
      <c r="G142" s="247"/>
      <c r="H142" s="250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</row>
    <row r="143" customFormat="false" ht="12.75" hidden="false" customHeight="false" outlineLevel="0" collapsed="false">
      <c r="A143" s="171"/>
      <c r="B143" s="171" t="n">
        <f aca="false">B142+E$11</f>
        <v>124</v>
      </c>
      <c r="C143" s="288" t="n">
        <f aca="false">I$10*C142*(1-C142)</f>
        <v>0.166666666581256</v>
      </c>
      <c r="D143" s="288" t="n">
        <f aca="false">+I$11*D142*(1-D142)</f>
        <v>0</v>
      </c>
      <c r="E143" s="245"/>
      <c r="F143" s="171"/>
      <c r="G143" s="247"/>
      <c r="H143" s="250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</row>
    <row r="144" customFormat="false" ht="12.75" hidden="false" customHeight="false" outlineLevel="0" collapsed="false">
      <c r="A144" s="171"/>
      <c r="B144" s="171" t="n">
        <f aca="false">B143+E$11</f>
        <v>125</v>
      </c>
      <c r="C144" s="288" t="n">
        <f aca="false">I$10*C143*(1-C143)</f>
        <v>0.166666666598338</v>
      </c>
      <c r="D144" s="288" t="n">
        <f aca="false">+I$11*D143*(1-D143)</f>
        <v>0</v>
      </c>
      <c r="E144" s="245"/>
      <c r="F144" s="171"/>
      <c r="G144" s="247"/>
      <c r="H144" s="250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</row>
    <row r="145" customFormat="false" ht="12.75" hidden="false" customHeight="false" outlineLevel="0" collapsed="false">
      <c r="A145" s="171"/>
      <c r="B145" s="171" t="n">
        <f aca="false">B144+E$11</f>
        <v>126</v>
      </c>
      <c r="C145" s="288" t="n">
        <f aca="false">I$10*C144*(1-C144)</f>
        <v>0.166666666612004</v>
      </c>
      <c r="D145" s="288" t="n">
        <f aca="false">+I$11*D144*(1-D144)</f>
        <v>0</v>
      </c>
      <c r="E145" s="245"/>
      <c r="F145" s="171"/>
      <c r="G145" s="247"/>
      <c r="H145" s="250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</row>
    <row r="146" customFormat="false" ht="12.75" hidden="false" customHeight="false" outlineLevel="0" collapsed="false">
      <c r="A146" s="171"/>
      <c r="B146" s="171" t="n">
        <f aca="false">B145+E$11</f>
        <v>127</v>
      </c>
      <c r="C146" s="288" t="n">
        <f aca="false">I$10*C145*(1-C145)</f>
        <v>0.166666666622937</v>
      </c>
      <c r="D146" s="288" t="n">
        <f aca="false">+I$11*D145*(1-D145)</f>
        <v>0</v>
      </c>
      <c r="E146" s="245"/>
      <c r="F146" s="171"/>
      <c r="G146" s="247"/>
      <c r="H146" s="250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</row>
    <row r="147" customFormat="false" ht="12.75" hidden="false" customHeight="false" outlineLevel="0" collapsed="false">
      <c r="A147" s="171"/>
      <c r="B147" s="171" t="n">
        <f aca="false">B146+E$11</f>
        <v>128</v>
      </c>
      <c r="C147" s="288" t="n">
        <f aca="false">I$10*C146*(1-C146)</f>
        <v>0.166666666631683</v>
      </c>
      <c r="D147" s="288" t="n">
        <f aca="false">+I$11*D146*(1-D146)</f>
        <v>0</v>
      </c>
      <c r="E147" s="245"/>
      <c r="F147" s="171"/>
      <c r="G147" s="247"/>
      <c r="H147" s="250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</row>
    <row r="148" customFormat="false" ht="12.75" hidden="false" customHeight="false" outlineLevel="0" collapsed="false">
      <c r="A148" s="171"/>
      <c r="B148" s="171" t="n">
        <f aca="false">B147+E$11</f>
        <v>129</v>
      </c>
      <c r="C148" s="288" t="n">
        <f aca="false">I$10*C147*(1-C147)</f>
        <v>0.166666666638679</v>
      </c>
      <c r="D148" s="288" t="n">
        <f aca="false">+I$11*D147*(1-D147)</f>
        <v>0</v>
      </c>
      <c r="E148" s="245"/>
      <c r="F148" s="171"/>
      <c r="G148" s="247"/>
      <c r="H148" s="250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</row>
    <row r="149" customFormat="false" ht="12.75" hidden="false" customHeight="false" outlineLevel="0" collapsed="false">
      <c r="A149" s="171"/>
      <c r="B149" s="171" t="n">
        <f aca="false">B148+E$11</f>
        <v>130</v>
      </c>
      <c r="C149" s="288" t="n">
        <f aca="false">I$10*C148*(1-C148)</f>
        <v>0.166666666644277</v>
      </c>
      <c r="D149" s="288" t="n">
        <f aca="false">+I$11*D148*(1-D148)</f>
        <v>0</v>
      </c>
      <c r="E149" s="245"/>
      <c r="F149" s="171"/>
      <c r="G149" s="247"/>
      <c r="H149" s="250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</row>
    <row r="150" customFormat="false" ht="12.75" hidden="false" customHeight="false" outlineLevel="0" collapsed="false">
      <c r="A150" s="171"/>
      <c r="B150" s="171" t="n">
        <f aca="false">B149+E$11</f>
        <v>131</v>
      </c>
      <c r="C150" s="288" t="n">
        <f aca="false">I$10*C149*(1-C149)</f>
        <v>0.166666666648755</v>
      </c>
      <c r="D150" s="288" t="n">
        <f aca="false">+I$11*D149*(1-D149)</f>
        <v>0</v>
      </c>
      <c r="E150" s="245"/>
      <c r="F150" s="171"/>
      <c r="G150" s="247"/>
      <c r="H150" s="250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</row>
    <row r="151" customFormat="false" ht="12.75" hidden="false" customHeight="false" outlineLevel="0" collapsed="false">
      <c r="A151" s="171"/>
      <c r="B151" s="171" t="n">
        <f aca="false">B150+E$11</f>
        <v>132</v>
      </c>
      <c r="C151" s="288" t="n">
        <f aca="false">I$10*C150*(1-C150)</f>
        <v>0.166666666652337</v>
      </c>
      <c r="D151" s="288" t="n">
        <f aca="false">+I$11*D150*(1-D150)</f>
        <v>0</v>
      </c>
      <c r="E151" s="245"/>
      <c r="F151" s="171"/>
      <c r="G151" s="247"/>
      <c r="H151" s="250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</row>
    <row r="152" customFormat="false" ht="12.75" hidden="false" customHeight="false" outlineLevel="0" collapsed="false">
      <c r="A152" s="171"/>
      <c r="B152" s="171" t="n">
        <f aca="false">B151+E$11</f>
        <v>133</v>
      </c>
      <c r="C152" s="288" t="n">
        <f aca="false">I$10*C151*(1-C151)</f>
        <v>0.166666666655203</v>
      </c>
      <c r="D152" s="288" t="n">
        <f aca="false">+I$11*D151*(1-D151)</f>
        <v>0</v>
      </c>
      <c r="E152" s="245"/>
      <c r="F152" s="171"/>
      <c r="G152" s="247"/>
      <c r="H152" s="250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</row>
    <row r="153" customFormat="false" ht="12.75" hidden="false" customHeight="false" outlineLevel="0" collapsed="false">
      <c r="A153" s="171"/>
      <c r="B153" s="171" t="n">
        <f aca="false">B152+E$11</f>
        <v>134</v>
      </c>
      <c r="C153" s="288" t="n">
        <f aca="false">I$10*C152*(1-C152)</f>
        <v>0.166666666657496</v>
      </c>
      <c r="D153" s="288" t="n">
        <f aca="false">+I$11*D152*(1-D152)</f>
        <v>0</v>
      </c>
      <c r="E153" s="245"/>
      <c r="F153" s="171"/>
      <c r="G153" s="247"/>
      <c r="H153" s="250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</row>
    <row r="154" customFormat="false" ht="12.75" hidden="false" customHeight="false" outlineLevel="0" collapsed="false">
      <c r="A154" s="171"/>
      <c r="B154" s="171" t="n">
        <f aca="false">B153+E$11</f>
        <v>135</v>
      </c>
      <c r="C154" s="288" t="n">
        <f aca="false">I$10*C153*(1-C153)</f>
        <v>0.16666666665933</v>
      </c>
      <c r="D154" s="288" t="n">
        <f aca="false">+I$11*D153*(1-D153)</f>
        <v>0</v>
      </c>
      <c r="E154" s="245"/>
      <c r="F154" s="171"/>
      <c r="G154" s="247"/>
      <c r="H154" s="250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</row>
    <row r="155" customFormat="false" ht="12.75" hidden="false" customHeight="false" outlineLevel="0" collapsed="false">
      <c r="A155" s="171"/>
      <c r="B155" s="171" t="n">
        <f aca="false">B154+E$11</f>
        <v>136</v>
      </c>
      <c r="C155" s="288" t="n">
        <f aca="false">I$10*C154*(1-C154)</f>
        <v>0.166666666660797</v>
      </c>
      <c r="D155" s="288" t="n">
        <f aca="false">+I$11*D154*(1-D154)</f>
        <v>0</v>
      </c>
      <c r="E155" s="245"/>
      <c r="F155" s="171"/>
      <c r="G155" s="247"/>
      <c r="H155" s="250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</row>
    <row r="156" customFormat="false" ht="12.75" hidden="false" customHeight="false" outlineLevel="0" collapsed="false">
      <c r="A156" s="171"/>
      <c r="B156" s="171" t="n">
        <f aca="false">B155+E$11</f>
        <v>137</v>
      </c>
      <c r="C156" s="288" t="n">
        <f aca="false">I$10*C155*(1-C155)</f>
        <v>0.166666666661971</v>
      </c>
      <c r="D156" s="288" t="n">
        <f aca="false">+I$11*D155*(1-D155)</f>
        <v>0</v>
      </c>
      <c r="E156" s="245"/>
      <c r="F156" s="171"/>
      <c r="G156" s="247"/>
      <c r="H156" s="250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</row>
    <row r="157" customFormat="false" ht="12.75" hidden="false" customHeight="false" outlineLevel="0" collapsed="false">
      <c r="A157" s="171"/>
      <c r="B157" s="171" t="n">
        <f aca="false">B156+E$11</f>
        <v>138</v>
      </c>
      <c r="C157" s="288" t="n">
        <f aca="false">I$10*C156*(1-C156)</f>
        <v>0.16666666666291</v>
      </c>
      <c r="D157" s="288" t="n">
        <f aca="false">+I$11*D156*(1-D156)</f>
        <v>0</v>
      </c>
      <c r="E157" s="245"/>
      <c r="F157" s="171"/>
      <c r="G157" s="247"/>
      <c r="H157" s="250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</row>
    <row r="158" customFormat="false" ht="12.75" hidden="false" customHeight="false" outlineLevel="0" collapsed="false">
      <c r="A158" s="171"/>
      <c r="B158" s="171" t="n">
        <f aca="false">B157+E$11</f>
        <v>139</v>
      </c>
      <c r="C158" s="288" t="n">
        <f aca="false">I$10*C157*(1-C157)</f>
        <v>0.166666666663662</v>
      </c>
      <c r="D158" s="288" t="n">
        <f aca="false">+I$11*D157*(1-D157)</f>
        <v>0</v>
      </c>
      <c r="E158" s="245"/>
      <c r="F158" s="171"/>
      <c r="G158" s="247"/>
      <c r="H158" s="250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</row>
    <row r="159" customFormat="false" ht="12.75" hidden="false" customHeight="false" outlineLevel="0" collapsed="false">
      <c r="A159" s="171"/>
      <c r="B159" s="171" t="n">
        <f aca="false">B158+E$11</f>
        <v>140</v>
      </c>
      <c r="C159" s="288" t="n">
        <f aca="false">I$10*C158*(1-C158)</f>
        <v>0.166666666664263</v>
      </c>
      <c r="D159" s="288" t="n">
        <f aca="false">+I$11*D158*(1-D158)</f>
        <v>0</v>
      </c>
      <c r="E159" s="245"/>
      <c r="F159" s="171"/>
      <c r="G159" s="247"/>
      <c r="H159" s="250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</row>
    <row r="160" customFormat="false" ht="12.75" hidden="false" customHeight="false" outlineLevel="0" collapsed="false">
      <c r="A160" s="171"/>
      <c r="B160" s="171" t="n">
        <f aca="false">B159+E$11</f>
        <v>141</v>
      </c>
      <c r="C160" s="288" t="n">
        <f aca="false">I$10*C159*(1-C159)</f>
        <v>0.166666666664743</v>
      </c>
      <c r="D160" s="288" t="n">
        <f aca="false">+I$11*D159*(1-D159)</f>
        <v>0</v>
      </c>
      <c r="E160" s="245"/>
      <c r="F160" s="171"/>
      <c r="G160" s="247"/>
      <c r="H160" s="250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</row>
    <row r="161" customFormat="false" ht="12.75" hidden="false" customHeight="false" outlineLevel="0" collapsed="false">
      <c r="A161" s="171"/>
      <c r="B161" s="171" t="n">
        <f aca="false">B160+E$11</f>
        <v>142</v>
      </c>
      <c r="C161" s="288" t="n">
        <f aca="false">I$10*C160*(1-C160)</f>
        <v>0.166666666665128</v>
      </c>
      <c r="D161" s="288" t="n">
        <f aca="false">+I$11*D160*(1-D160)</f>
        <v>0</v>
      </c>
      <c r="E161" s="245"/>
      <c r="F161" s="171"/>
      <c r="G161" s="247"/>
      <c r="H161" s="250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</row>
    <row r="162" customFormat="false" ht="12.75" hidden="false" customHeight="false" outlineLevel="0" collapsed="false">
      <c r="A162" s="171"/>
      <c r="B162" s="171" t="n">
        <f aca="false">B161+E$11</f>
        <v>143</v>
      </c>
      <c r="C162" s="288" t="n">
        <f aca="false">I$10*C161*(1-C161)</f>
        <v>0.166666666665436</v>
      </c>
      <c r="D162" s="288" t="n">
        <f aca="false">+I$11*D161*(1-D161)</f>
        <v>0</v>
      </c>
      <c r="E162" s="245"/>
      <c r="F162" s="171"/>
      <c r="G162" s="247"/>
      <c r="H162" s="250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</row>
    <row r="163" customFormat="false" ht="12.75" hidden="false" customHeight="false" outlineLevel="0" collapsed="false">
      <c r="A163" s="171"/>
      <c r="B163" s="171" t="n">
        <f aca="false">B162+E$11</f>
        <v>144</v>
      </c>
      <c r="C163" s="288" t="n">
        <f aca="false">I$10*C162*(1-C162)</f>
        <v>0.166666666665682</v>
      </c>
      <c r="D163" s="288" t="n">
        <f aca="false">+I$11*D162*(1-D162)</f>
        <v>0</v>
      </c>
      <c r="E163" s="245"/>
      <c r="F163" s="171"/>
      <c r="G163" s="247"/>
      <c r="H163" s="250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</row>
    <row r="164" customFormat="false" ht="12.75" hidden="false" customHeight="false" outlineLevel="0" collapsed="false">
      <c r="A164" s="171"/>
      <c r="B164" s="171" t="n">
        <f aca="false">B163+E$11</f>
        <v>145</v>
      </c>
      <c r="C164" s="288" t="n">
        <f aca="false">I$10*C163*(1-C163)</f>
        <v>0.166666666665879</v>
      </c>
      <c r="D164" s="288" t="n">
        <f aca="false">+I$11*D163*(1-D163)</f>
        <v>0</v>
      </c>
      <c r="E164" s="245"/>
      <c r="F164" s="171"/>
      <c r="G164" s="247"/>
      <c r="H164" s="250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</row>
    <row r="165" customFormat="false" ht="12.75" hidden="false" customHeight="false" outlineLevel="0" collapsed="false">
      <c r="A165" s="171"/>
      <c r="B165" s="171" t="n">
        <f aca="false">B164+E$11</f>
        <v>146</v>
      </c>
      <c r="C165" s="288" t="n">
        <f aca="false">I$10*C164*(1-C164)</f>
        <v>0.166666666666036</v>
      </c>
      <c r="D165" s="288" t="n">
        <f aca="false">+I$11*D164*(1-D164)</f>
        <v>0</v>
      </c>
      <c r="E165" s="245"/>
      <c r="F165" s="171"/>
      <c r="G165" s="247"/>
      <c r="H165" s="250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</row>
    <row r="166" customFormat="false" ht="12.75" hidden="false" customHeight="false" outlineLevel="0" collapsed="false">
      <c r="A166" s="171"/>
      <c r="B166" s="171" t="n">
        <f aca="false">B165+E$11</f>
        <v>147</v>
      </c>
      <c r="C166" s="288" t="n">
        <f aca="false">I$10*C165*(1-C165)</f>
        <v>0.166666666666162</v>
      </c>
      <c r="D166" s="288" t="n">
        <f aca="false">+I$11*D165*(1-D165)</f>
        <v>0</v>
      </c>
      <c r="E166" s="245"/>
      <c r="F166" s="171"/>
      <c r="G166" s="247"/>
      <c r="H166" s="250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</row>
    <row r="167" customFormat="false" ht="12.75" hidden="false" customHeight="false" outlineLevel="0" collapsed="false">
      <c r="A167" s="171"/>
      <c r="B167" s="171" t="n">
        <f aca="false">B166+E$11</f>
        <v>148</v>
      </c>
      <c r="C167" s="288" t="n">
        <f aca="false">I$10*C166*(1-C166)</f>
        <v>0.166666666666263</v>
      </c>
      <c r="D167" s="288" t="n">
        <f aca="false">+I$11*D166*(1-D166)</f>
        <v>0</v>
      </c>
      <c r="E167" s="245"/>
      <c r="F167" s="171"/>
      <c r="G167" s="247"/>
      <c r="H167" s="250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</row>
    <row r="168" customFormat="false" ht="12.75" hidden="false" customHeight="false" outlineLevel="0" collapsed="false">
      <c r="A168" s="171"/>
      <c r="B168" s="171" t="n">
        <f aca="false">B167+E$11</f>
        <v>149</v>
      </c>
      <c r="C168" s="288" t="n">
        <f aca="false">I$10*C167*(1-C167)</f>
        <v>0.166666666666344</v>
      </c>
      <c r="D168" s="288" t="n">
        <f aca="false">+I$11*D167*(1-D167)</f>
        <v>0</v>
      </c>
      <c r="E168" s="245"/>
      <c r="F168" s="171"/>
      <c r="G168" s="247"/>
      <c r="H168" s="250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</row>
    <row r="169" customFormat="false" ht="12.75" hidden="false" customHeight="false" outlineLevel="0" collapsed="false">
      <c r="A169" s="171"/>
      <c r="B169" s="171" t="n">
        <f aca="false">B168+E$11</f>
        <v>150</v>
      </c>
      <c r="C169" s="288" t="n">
        <f aca="false">I$10*C168*(1-C168)</f>
        <v>0.166666666666409</v>
      </c>
      <c r="D169" s="288" t="n">
        <f aca="false">+I$11*D168*(1-D168)</f>
        <v>0</v>
      </c>
      <c r="E169" s="245"/>
      <c r="F169" s="171"/>
      <c r="G169" s="247"/>
      <c r="H169" s="250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</row>
    <row r="170" customFormat="false" ht="12.75" hidden="false" customHeight="false" outlineLevel="0" collapsed="false">
      <c r="A170" s="171"/>
      <c r="B170" s="171" t="n">
        <f aca="false">B169+E$11</f>
        <v>151</v>
      </c>
      <c r="C170" s="288" t="n">
        <f aca="false">I$10*C169*(1-C169)</f>
        <v>0.16666666666646</v>
      </c>
      <c r="D170" s="288" t="n">
        <f aca="false">+I$11*D169*(1-D169)</f>
        <v>0</v>
      </c>
      <c r="E170" s="245"/>
      <c r="F170" s="171"/>
      <c r="G170" s="247"/>
      <c r="H170" s="250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</row>
    <row r="171" customFormat="false" ht="12.75" hidden="false" customHeight="false" outlineLevel="0" collapsed="false">
      <c r="A171" s="171"/>
      <c r="B171" s="171" t="n">
        <f aca="false">B170+E$11</f>
        <v>152</v>
      </c>
      <c r="C171" s="288" t="n">
        <f aca="false">I$10*C170*(1-C170)</f>
        <v>0.166666666666501</v>
      </c>
      <c r="D171" s="288" t="n">
        <f aca="false">+I$11*D170*(1-D170)</f>
        <v>0</v>
      </c>
      <c r="E171" s="245"/>
      <c r="F171" s="171"/>
      <c r="G171" s="247"/>
      <c r="H171" s="250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</row>
    <row r="172" customFormat="false" ht="12.75" hidden="false" customHeight="false" outlineLevel="0" collapsed="false">
      <c r="A172" s="171"/>
      <c r="B172" s="171" t="n">
        <f aca="false">B171+E$11</f>
        <v>153</v>
      </c>
      <c r="C172" s="288" t="n">
        <f aca="false">I$10*C171*(1-C171)</f>
        <v>0.166666666666535</v>
      </c>
      <c r="D172" s="288" t="n">
        <f aca="false">+I$11*D171*(1-D171)</f>
        <v>0</v>
      </c>
      <c r="E172" s="245"/>
      <c r="F172" s="171"/>
      <c r="G172" s="247"/>
      <c r="H172" s="250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</row>
    <row r="173" customFormat="false" ht="12.75" hidden="false" customHeight="false" outlineLevel="0" collapsed="false">
      <c r="A173" s="171"/>
      <c r="B173" s="171" t="n">
        <f aca="false">B172+E$11</f>
        <v>154</v>
      </c>
      <c r="C173" s="288" t="n">
        <f aca="false">I$10*C172*(1-C172)</f>
        <v>0.166666666666561</v>
      </c>
      <c r="D173" s="288" t="n">
        <f aca="false">+I$11*D172*(1-D172)</f>
        <v>0</v>
      </c>
      <c r="E173" s="245"/>
      <c r="F173" s="171"/>
      <c r="G173" s="247"/>
      <c r="H173" s="250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</row>
    <row r="174" customFormat="false" ht="12.75" hidden="false" customHeight="false" outlineLevel="0" collapsed="false">
      <c r="A174" s="171"/>
      <c r="B174" s="171" t="n">
        <f aca="false">B173+E$11</f>
        <v>155</v>
      </c>
      <c r="C174" s="288" t="n">
        <f aca="false">I$10*C173*(1-C173)</f>
        <v>0.166666666666582</v>
      </c>
      <c r="D174" s="288" t="n">
        <f aca="false">+I$11*D173*(1-D173)</f>
        <v>0</v>
      </c>
      <c r="E174" s="245"/>
      <c r="F174" s="171"/>
      <c r="G174" s="247"/>
      <c r="H174" s="250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</row>
    <row r="175" customFormat="false" ht="12.75" hidden="false" customHeight="false" outlineLevel="0" collapsed="false">
      <c r="A175" s="171"/>
      <c r="B175" s="171" t="n">
        <f aca="false">B174+E$11</f>
        <v>156</v>
      </c>
      <c r="C175" s="288" t="n">
        <f aca="false">I$10*C174*(1-C174)</f>
        <v>0.166666666666599</v>
      </c>
      <c r="D175" s="288" t="n">
        <f aca="false">+I$11*D174*(1-D174)</f>
        <v>0</v>
      </c>
      <c r="E175" s="245"/>
      <c r="F175" s="171"/>
      <c r="G175" s="247"/>
      <c r="H175" s="250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</row>
    <row r="176" customFormat="false" ht="12.75" hidden="false" customHeight="false" outlineLevel="0" collapsed="false">
      <c r="A176" s="171"/>
      <c r="B176" s="171" t="n">
        <f aca="false">B175+E$11</f>
        <v>157</v>
      </c>
      <c r="C176" s="288" t="n">
        <f aca="false">I$10*C175*(1-C175)</f>
        <v>0.166666666666613</v>
      </c>
      <c r="D176" s="288" t="n">
        <f aca="false">+I$11*D175*(1-D175)</f>
        <v>0</v>
      </c>
      <c r="E176" s="245"/>
      <c r="F176" s="171"/>
      <c r="G176" s="247"/>
      <c r="H176" s="250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</row>
    <row r="177" customFormat="false" ht="12.75" hidden="false" customHeight="false" outlineLevel="0" collapsed="false">
      <c r="A177" s="171"/>
      <c r="B177" s="171" t="n">
        <f aca="false">B176+E$11</f>
        <v>158</v>
      </c>
      <c r="C177" s="288" t="n">
        <f aca="false">I$10*C176*(1-C176)</f>
        <v>0.166666666666623</v>
      </c>
      <c r="D177" s="288" t="n">
        <f aca="false">+I$11*D176*(1-D176)</f>
        <v>0</v>
      </c>
      <c r="E177" s="245"/>
      <c r="F177" s="171"/>
      <c r="G177" s="247"/>
      <c r="H177" s="250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</row>
    <row r="178" customFormat="false" ht="12.75" hidden="false" customHeight="false" outlineLevel="0" collapsed="false">
      <c r="A178" s="171"/>
      <c r="B178" s="171" t="n">
        <f aca="false">B177+E$11</f>
        <v>159</v>
      </c>
      <c r="C178" s="288" t="n">
        <f aca="false">I$10*C177*(1-C177)</f>
        <v>0.166666666666632</v>
      </c>
      <c r="D178" s="288" t="n">
        <f aca="false">+I$11*D177*(1-D177)</f>
        <v>0</v>
      </c>
      <c r="E178" s="245"/>
      <c r="F178" s="171"/>
      <c r="G178" s="247"/>
      <c r="H178" s="250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</row>
    <row r="179" customFormat="false" ht="12.75" hidden="false" customHeight="false" outlineLevel="0" collapsed="false">
      <c r="A179" s="171"/>
      <c r="B179" s="171" t="n">
        <f aca="false">B178+E$11</f>
        <v>160</v>
      </c>
      <c r="C179" s="288" t="n">
        <f aca="false">I$10*C178*(1-C178)</f>
        <v>0.166666666666639</v>
      </c>
      <c r="D179" s="288" t="n">
        <f aca="false">+I$11*D178*(1-D178)</f>
        <v>0</v>
      </c>
      <c r="E179" s="245"/>
      <c r="F179" s="171"/>
      <c r="G179" s="247"/>
      <c r="H179" s="250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</row>
    <row r="180" customFormat="false" ht="12.75" hidden="false" customHeight="false" outlineLevel="0" collapsed="false">
      <c r="A180" s="171"/>
      <c r="B180" s="171" t="n">
        <f aca="false">B179+E$11</f>
        <v>161</v>
      </c>
      <c r="C180" s="288" t="n">
        <f aca="false">I$10*C179*(1-C179)</f>
        <v>0.166666666666644</v>
      </c>
      <c r="D180" s="288" t="n">
        <f aca="false">+I$11*D179*(1-D179)</f>
        <v>0</v>
      </c>
      <c r="E180" s="245"/>
      <c r="F180" s="171"/>
      <c r="G180" s="247"/>
      <c r="H180" s="250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</row>
    <row r="181" customFormat="false" ht="12.75" hidden="false" customHeight="false" outlineLevel="0" collapsed="false">
      <c r="A181" s="171"/>
      <c r="B181" s="171" t="n">
        <f aca="false">B180+E$11</f>
        <v>162</v>
      </c>
      <c r="C181" s="288" t="n">
        <f aca="false">I$10*C180*(1-C180)</f>
        <v>0.166666666666649</v>
      </c>
      <c r="D181" s="288" t="n">
        <f aca="false">+I$11*D180*(1-D180)</f>
        <v>0</v>
      </c>
      <c r="E181" s="245"/>
      <c r="F181" s="171"/>
      <c r="G181" s="247"/>
      <c r="H181" s="250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</row>
    <row r="182" customFormat="false" ht="12.75" hidden="false" customHeight="false" outlineLevel="0" collapsed="false">
      <c r="A182" s="171"/>
      <c r="B182" s="171" t="n">
        <f aca="false">B181+E$11</f>
        <v>163</v>
      </c>
      <c r="C182" s="288" t="n">
        <f aca="false">I$10*C181*(1-C181)</f>
        <v>0.166666666666652</v>
      </c>
      <c r="D182" s="288" t="n">
        <f aca="false">+I$11*D181*(1-D181)</f>
        <v>0</v>
      </c>
      <c r="E182" s="245"/>
      <c r="F182" s="171"/>
      <c r="G182" s="247"/>
      <c r="H182" s="250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</row>
    <row r="183" customFormat="false" ht="12.75" hidden="false" customHeight="false" outlineLevel="0" collapsed="false">
      <c r="A183" s="171"/>
      <c r="B183" s="171" t="n">
        <f aca="false">B182+E$11</f>
        <v>164</v>
      </c>
      <c r="C183" s="288" t="n">
        <f aca="false">I$10*C182*(1-C182)</f>
        <v>0.166666666666655</v>
      </c>
      <c r="D183" s="288" t="n">
        <f aca="false">+I$11*D182*(1-D182)</f>
        <v>0</v>
      </c>
      <c r="E183" s="245"/>
      <c r="F183" s="171"/>
      <c r="G183" s="247"/>
      <c r="H183" s="250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</row>
    <row r="184" customFormat="false" ht="12.75" hidden="false" customHeight="false" outlineLevel="0" collapsed="false">
      <c r="A184" s="171"/>
      <c r="B184" s="171" t="n">
        <f aca="false">B183+E$11</f>
        <v>165</v>
      </c>
      <c r="C184" s="288" t="n">
        <f aca="false">I$10*C183*(1-C183)</f>
        <v>0.166666666666658</v>
      </c>
      <c r="D184" s="288" t="n">
        <f aca="false">+I$11*D183*(1-D183)</f>
        <v>0</v>
      </c>
      <c r="E184" s="245"/>
      <c r="F184" s="171"/>
      <c r="G184" s="247"/>
      <c r="H184" s="250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</row>
    <row r="185" customFormat="false" ht="12.75" hidden="false" customHeight="false" outlineLevel="0" collapsed="false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</row>
  </sheetData>
  <sheetProtection sheet="true" objects="true" scenarios="true"/>
  <mergeCells count="3">
    <mergeCell ref="B17:E17"/>
    <mergeCell ref="G17:H17"/>
    <mergeCell ref="R18:S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86"/>
  <sheetViews>
    <sheetView showFormulas="false" showGridLines="true" showRowColHeaders="true" showZeros="true" rightToLeft="false" tabSelected="false" showOutlineSymbols="true" defaultGridColor="true" view="normal" topLeftCell="A4" colorId="64" zoomScale="125" zoomScaleNormal="125" zoomScalePageLayoutView="100" workbookViewId="0">
      <selection pane="topLeft" activeCell="B4" activeCellId="0" sqref="B4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1"/>
    <col collapsed="false" customWidth="true" hidden="false" outlineLevel="0" max="3" min="3" style="0" width="12.86"/>
    <col collapsed="false" customWidth="true" hidden="false" outlineLevel="0" max="4" min="4" style="0" width="15.71"/>
    <col collapsed="false" customWidth="true" hidden="false" outlineLevel="0" max="14" min="14" style="0" width="36.99"/>
  </cols>
  <sheetData>
    <row r="1" customFormat="false" ht="15.75" hidden="false" customHeight="false" outlineLevel="0" collapsed="false">
      <c r="A1" s="270" t="s">
        <v>138</v>
      </c>
      <c r="B1" s="172" t="s">
        <v>215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customFormat="false" ht="12.75" hidden="false" customHeight="false" outlineLevel="0" collapsed="false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customFormat="false" ht="12.75" hidden="false" customHeight="false" outlineLevel="0" collapsed="false">
      <c r="A3" s="171"/>
      <c r="B3" s="215" t="s">
        <v>216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customFormat="false" ht="12.75" hidden="false" customHeight="false" outlineLevel="0" collapsed="false">
      <c r="A4" s="171"/>
      <c r="B4" s="262" t="s">
        <v>217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customFormat="false" ht="12.75" hidden="false" customHeight="false" outlineLevel="0" collapsed="false">
      <c r="A5" s="171"/>
      <c r="B5" s="215" t="s">
        <v>218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customFormat="false" ht="12.75" hidden="false" customHeight="false" outlineLevel="0" collapsed="false">
      <c r="A6" s="171"/>
      <c r="B6" s="215" t="s">
        <v>219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customFormat="false" ht="12.75" hidden="false" customHeight="false" outlineLevel="0" collapsed="false">
      <c r="A7" s="171"/>
      <c r="B7" s="215" t="s">
        <v>220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</row>
    <row r="8" customFormat="false" ht="13.5" hidden="false" customHeight="false" outlineLevel="0" collapsed="false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</row>
    <row r="9" customFormat="false" ht="13.5" hidden="false" customHeight="false" outlineLevel="0" collapsed="false">
      <c r="A9" s="171"/>
      <c r="B9" s="174" t="s">
        <v>203</v>
      </c>
      <c r="C9" s="175"/>
      <c r="D9" s="176"/>
      <c r="E9" s="176"/>
      <c r="F9" s="177"/>
      <c r="G9" s="178" t="s">
        <v>91</v>
      </c>
      <c r="H9" s="178"/>
      <c r="I9" s="178"/>
      <c r="J9" s="179"/>
      <c r="K9" s="179"/>
      <c r="L9" s="179"/>
      <c r="M9" s="180"/>
      <c r="N9" s="181"/>
      <c r="O9" s="171"/>
      <c r="P9" s="171"/>
      <c r="Q9" s="171"/>
    </row>
    <row r="10" customFormat="false" ht="13.5" hidden="false" customHeight="false" outlineLevel="0" collapsed="false">
      <c r="A10" s="171"/>
      <c r="B10" s="182" t="s">
        <v>76</v>
      </c>
      <c r="C10" s="183"/>
      <c r="D10" s="184"/>
      <c r="E10" s="185" t="s">
        <v>2</v>
      </c>
      <c r="F10" s="186"/>
      <c r="G10" s="187" t="s">
        <v>92</v>
      </c>
      <c r="H10" s="188"/>
      <c r="I10" s="189"/>
      <c r="J10" s="190" t="s">
        <v>3</v>
      </c>
      <c r="K10" s="190"/>
      <c r="L10" s="190"/>
      <c r="M10" s="191"/>
      <c r="N10" s="181"/>
      <c r="O10" s="171"/>
      <c r="P10" s="171"/>
      <c r="Q10" s="171"/>
    </row>
    <row r="11" customFormat="false" ht="12.75" hidden="false" customHeight="false" outlineLevel="0" collapsed="false">
      <c r="A11" s="171"/>
      <c r="B11" s="192" t="s">
        <v>5</v>
      </c>
      <c r="C11" s="171"/>
      <c r="D11" s="196" t="s">
        <v>6</v>
      </c>
      <c r="E11" s="271" t="n">
        <v>0</v>
      </c>
      <c r="F11" s="272"/>
      <c r="G11" s="192" t="s">
        <v>221</v>
      </c>
      <c r="H11" s="217"/>
      <c r="I11" s="290" t="n">
        <v>3.5</v>
      </c>
      <c r="J11" s="171" t="s">
        <v>155</v>
      </c>
      <c r="K11" s="171"/>
      <c r="L11" s="171"/>
      <c r="M11" s="181"/>
      <c r="N11" s="274"/>
      <c r="O11" s="224"/>
      <c r="P11" s="224"/>
      <c r="Q11" s="224" t="n">
        <v>6</v>
      </c>
    </row>
    <row r="12" customFormat="false" ht="13.5" hidden="false" customHeight="false" outlineLevel="0" collapsed="false">
      <c r="A12" s="171"/>
      <c r="B12" s="192" t="s">
        <v>9</v>
      </c>
      <c r="C12" s="171"/>
      <c r="D12" s="196" t="s">
        <v>156</v>
      </c>
      <c r="E12" s="275" t="n">
        <v>1</v>
      </c>
      <c r="F12" s="276"/>
      <c r="G12" s="291" t="s">
        <v>204</v>
      </c>
      <c r="H12" s="277"/>
      <c r="I12" s="292" t="n">
        <v>4.1</v>
      </c>
      <c r="J12" s="215" t="s">
        <v>222</v>
      </c>
      <c r="K12" s="171"/>
      <c r="L12" s="215"/>
      <c r="M12" s="181"/>
      <c r="N12" s="274"/>
      <c r="O12" s="224"/>
      <c r="P12" s="224"/>
      <c r="Q12" s="224"/>
    </row>
    <row r="13" customFormat="false" ht="12.75" hidden="false" customHeight="false" outlineLevel="0" collapsed="false">
      <c r="A13" s="171"/>
      <c r="B13" s="293" t="s">
        <v>223</v>
      </c>
      <c r="C13" s="171"/>
      <c r="D13" s="196"/>
      <c r="E13" s="294" t="n">
        <v>0.2</v>
      </c>
      <c r="F13" s="20"/>
      <c r="G13" s="216" t="s">
        <v>138</v>
      </c>
      <c r="H13" s="192"/>
      <c r="I13" s="216"/>
      <c r="J13" s="216" t="s">
        <v>224</v>
      </c>
      <c r="K13" s="171"/>
      <c r="L13" s="171"/>
      <c r="M13" s="181"/>
      <c r="N13" s="274"/>
      <c r="O13" s="224"/>
      <c r="P13" s="224"/>
      <c r="Q13" s="224"/>
    </row>
    <row r="14" customFormat="false" ht="13.5" hidden="false" customHeight="false" outlineLevel="0" collapsed="false">
      <c r="A14" s="171"/>
      <c r="B14" s="260" t="s">
        <v>225</v>
      </c>
      <c r="C14" s="171"/>
      <c r="D14" s="196"/>
      <c r="E14" s="26" t="n">
        <v>0.5</v>
      </c>
      <c r="F14" s="194"/>
      <c r="G14" s="192"/>
      <c r="H14" s="192"/>
      <c r="I14" s="216"/>
      <c r="J14" s="216"/>
      <c r="K14" s="171"/>
      <c r="L14" s="171"/>
      <c r="M14" s="181"/>
      <c r="N14" s="171"/>
      <c r="O14" s="171"/>
      <c r="P14" s="171"/>
      <c r="Q14" s="171"/>
    </row>
    <row r="15" customFormat="false" ht="12.75" hidden="false" customHeight="false" outlineLevel="0" collapsed="false">
      <c r="A15" s="171"/>
      <c r="C15" s="171"/>
      <c r="D15" s="196"/>
      <c r="E15" s="281"/>
      <c r="F15" s="282"/>
      <c r="G15" s="216"/>
      <c r="H15" s="192"/>
      <c r="I15" s="216"/>
      <c r="J15" s="216"/>
      <c r="K15" s="171"/>
      <c r="L15" s="171"/>
      <c r="M15" s="181"/>
      <c r="N15" s="181"/>
      <c r="O15" s="232"/>
      <c r="P15" s="171"/>
      <c r="Q15" s="171"/>
    </row>
    <row r="16" customFormat="false" ht="13.5" hidden="false" customHeight="false" outlineLevel="0" collapsed="false">
      <c r="A16" s="171"/>
      <c r="B16" s="171"/>
      <c r="C16" s="199"/>
      <c r="D16" s="283"/>
      <c r="E16" s="284"/>
      <c r="F16" s="285"/>
      <c r="G16" s="192"/>
      <c r="H16" s="181"/>
      <c r="I16" s="181"/>
      <c r="J16" s="200" t="s">
        <v>107</v>
      </c>
      <c r="K16" s="171"/>
      <c r="L16" s="171"/>
      <c r="M16" s="181"/>
      <c r="N16" s="181"/>
      <c r="O16" s="232"/>
      <c r="P16" s="171"/>
      <c r="Q16" s="171"/>
    </row>
    <row r="17" customFormat="false" ht="13.5" hidden="false" customHeight="false" outlineLevel="0" collapsed="false">
      <c r="A17" s="171"/>
      <c r="B17" s="201" t="s">
        <v>31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181"/>
      <c r="O17" s="232"/>
      <c r="P17" s="171"/>
      <c r="Q17" s="171"/>
    </row>
    <row r="18" customFormat="false" ht="12.75" hidden="false" customHeight="false" outlineLevel="0" collapsed="false">
      <c r="A18" s="171"/>
      <c r="B18" s="234" t="s">
        <v>179</v>
      </c>
      <c r="C18" s="234"/>
      <c r="D18" s="234"/>
      <c r="E18" s="234"/>
      <c r="F18" s="235"/>
      <c r="G18" s="236"/>
      <c r="H18" s="236"/>
      <c r="I18" s="237"/>
      <c r="J18" s="238"/>
      <c r="K18" s="238"/>
      <c r="L18" s="238"/>
      <c r="M18" s="239"/>
      <c r="N18" s="181"/>
      <c r="O18" s="286"/>
      <c r="P18" s="171"/>
      <c r="Q18" s="171"/>
    </row>
    <row r="19" customFormat="false" ht="13.5" hidden="false" customHeight="false" outlineLevel="0" collapsed="false">
      <c r="A19" s="171"/>
      <c r="B19" s="241" t="s">
        <v>33</v>
      </c>
      <c r="C19" s="242" t="s">
        <v>226</v>
      </c>
      <c r="D19" s="243" t="s">
        <v>14</v>
      </c>
      <c r="E19" s="244"/>
      <c r="F19" s="171"/>
      <c r="G19" s="245"/>
      <c r="H19" s="244"/>
      <c r="I19" s="171"/>
      <c r="J19" s="171"/>
      <c r="K19" s="171"/>
      <c r="L19" s="171"/>
      <c r="M19" s="171"/>
      <c r="N19" s="171"/>
      <c r="O19" s="171"/>
      <c r="P19" s="171"/>
      <c r="Q19" s="171"/>
    </row>
    <row r="20" customFormat="false" ht="12.75" hidden="false" customHeight="false" outlineLevel="0" collapsed="false">
      <c r="A20" s="171"/>
      <c r="B20" s="171" t="n">
        <v>0</v>
      </c>
      <c r="C20" s="288" t="n">
        <f aca="false">+E13</f>
        <v>0.2</v>
      </c>
      <c r="D20" s="288" t="n">
        <f aca="false">+E14</f>
        <v>0.5</v>
      </c>
      <c r="E20" s="245"/>
      <c r="F20" s="207"/>
      <c r="G20" s="249"/>
      <c r="H20" s="250"/>
      <c r="I20" s="171"/>
      <c r="J20" s="171"/>
      <c r="K20" s="171"/>
      <c r="L20" s="181"/>
      <c r="M20" s="251"/>
      <c r="N20" s="192"/>
      <c r="O20" s="171"/>
      <c r="P20" s="171"/>
      <c r="Q20" s="171"/>
    </row>
    <row r="21" customFormat="false" ht="12.75" hidden="false" customHeight="false" outlineLevel="0" collapsed="false">
      <c r="A21" s="171"/>
      <c r="B21" s="171" t="n">
        <f aca="false">B20+E$12</f>
        <v>1</v>
      </c>
      <c r="C21" s="288" t="n">
        <f aca="false">I$11*C20*(1-C20)*D20</f>
        <v>0.28</v>
      </c>
      <c r="D21" s="288" t="n">
        <f aca="false">+I$12*D20*(1-D20)*(1-C20)</f>
        <v>0.82</v>
      </c>
      <c r="E21" s="245"/>
      <c r="F21" s="207"/>
      <c r="G21" s="247"/>
      <c r="H21" s="250"/>
      <c r="I21" s="171"/>
      <c r="J21" s="199"/>
      <c r="K21" s="209"/>
      <c r="L21" s="171"/>
      <c r="M21" s="206"/>
      <c r="N21" s="207"/>
      <c r="O21" s="171"/>
      <c r="P21" s="171"/>
      <c r="Q21" s="171"/>
    </row>
    <row r="22" customFormat="false" ht="12.75" hidden="false" customHeight="false" outlineLevel="0" collapsed="false">
      <c r="A22" s="171"/>
      <c r="B22" s="171" t="n">
        <f aca="false">B21+E$12</f>
        <v>2</v>
      </c>
      <c r="C22" s="288" t="n">
        <f aca="false">I$11*C21*(1-C21)*D21</f>
        <v>0.578592</v>
      </c>
      <c r="D22" s="288" t="n">
        <f aca="false">+I$12*D21*(1-D21)*(1-C21)</f>
        <v>0.4357152</v>
      </c>
      <c r="E22" s="245"/>
      <c r="F22" s="207"/>
      <c r="G22" s="247"/>
      <c r="H22" s="250"/>
      <c r="I22" s="171"/>
      <c r="J22" s="199"/>
      <c r="K22" s="209"/>
      <c r="L22" s="171"/>
      <c r="M22" s="206"/>
      <c r="N22" s="207"/>
      <c r="O22" s="171"/>
      <c r="P22" s="171"/>
      <c r="Q22" s="171"/>
    </row>
    <row r="23" customFormat="false" ht="12.75" hidden="false" customHeight="false" outlineLevel="0" collapsed="false">
      <c r="A23" s="171"/>
      <c r="B23" s="171" t="n">
        <f aca="false">B22+E$12</f>
        <v>3</v>
      </c>
      <c r="C23" s="288" t="n">
        <f aca="false">I$11*C22*(1-C22)*D22</f>
        <v>0.371831308976952</v>
      </c>
      <c r="D23" s="288" t="n">
        <f aca="false">+I$12*D22*(1-D22)*(1-C22)</f>
        <v>0.424803117548991</v>
      </c>
      <c r="E23" s="245"/>
      <c r="F23" s="207"/>
      <c r="G23" s="247"/>
      <c r="H23" s="250"/>
      <c r="I23" s="171"/>
      <c r="J23" s="199"/>
      <c r="K23" s="213"/>
      <c r="L23" s="171"/>
      <c r="M23" s="206"/>
      <c r="N23" s="207"/>
      <c r="O23" s="171"/>
      <c r="P23" s="171"/>
      <c r="Q23" s="171"/>
    </row>
    <row r="24" customFormat="false" ht="12.75" hidden="false" customHeight="false" outlineLevel="0" collapsed="false">
      <c r="A24" s="171"/>
      <c r="B24" s="171" t="n">
        <f aca="false">B23+E$12</f>
        <v>4</v>
      </c>
      <c r="C24" s="288" t="n">
        <f aca="false">I$11*C23*(1-C23)*D23</f>
        <v>0.347278567789609</v>
      </c>
      <c r="D24" s="288" t="n">
        <f aca="false">+I$12*D23*(1-D23)*(1-C23)</f>
        <v>0.629309607663102</v>
      </c>
      <c r="E24" s="245"/>
      <c r="F24" s="207"/>
      <c r="G24" s="247"/>
      <c r="H24" s="250"/>
      <c r="I24" s="171"/>
      <c r="J24" s="171"/>
      <c r="K24" s="171"/>
      <c r="L24" s="171"/>
      <c r="M24" s="206"/>
      <c r="N24" s="207"/>
      <c r="O24" s="171"/>
      <c r="P24" s="171"/>
      <c r="Q24" s="171"/>
    </row>
    <row r="25" customFormat="false" ht="12.75" hidden="false" customHeight="false" outlineLevel="0" collapsed="false">
      <c r="A25" s="171"/>
      <c r="B25" s="171" t="n">
        <f aca="false">B24+E$12</f>
        <v>5</v>
      </c>
      <c r="C25" s="288" t="n">
        <f aca="false">I$11*C24*(1-C24)*D24</f>
        <v>0.499273207733266</v>
      </c>
      <c r="D25" s="288" t="n">
        <f aca="false">+I$12*D24*(1-D24)*(1-C24)</f>
        <v>0.624291500120351</v>
      </c>
      <c r="E25" s="245"/>
      <c r="F25" s="207"/>
      <c r="G25" s="247"/>
      <c r="H25" s="250"/>
      <c r="I25" s="171"/>
      <c r="J25" s="171"/>
      <c r="K25" s="171"/>
      <c r="L25" s="171"/>
      <c r="M25" s="206"/>
      <c r="N25" s="207"/>
      <c r="O25" s="171"/>
      <c r="P25" s="171"/>
      <c r="Q25" s="171"/>
    </row>
    <row r="26" customFormat="false" ht="12.75" hidden="false" customHeight="false" outlineLevel="0" collapsed="false">
      <c r="A26" s="171"/>
      <c r="B26" s="171" t="n">
        <f aca="false">B25+E$12</f>
        <v>6</v>
      </c>
      <c r="C26" s="288" t="n">
        <f aca="false">I$11*C25*(1-C25)*D25</f>
        <v>0.546253908418618</v>
      </c>
      <c r="D26" s="288" t="n">
        <f aca="false">+I$12*D25*(1-D25)*(1-C25)</f>
        <v>0.48152975539911</v>
      </c>
      <c r="E26" s="245"/>
      <c r="F26" s="207"/>
      <c r="G26" s="247"/>
      <c r="H26" s="250"/>
      <c r="I26" s="171"/>
      <c r="J26" s="171"/>
      <c r="K26" s="171"/>
      <c r="L26" s="171"/>
      <c r="M26" s="206"/>
      <c r="N26" s="207"/>
      <c r="O26" s="171"/>
      <c r="P26" s="171"/>
      <c r="Q26" s="171"/>
    </row>
    <row r="27" customFormat="false" ht="12.75" hidden="false" customHeight="false" outlineLevel="0" collapsed="false">
      <c r="A27" s="171"/>
      <c r="B27" s="171" t="n">
        <f aca="false">B26+E$12</f>
        <v>7</v>
      </c>
      <c r="C27" s="288" t="n">
        <f aca="false">I$11*C26*(1-C26)*D26</f>
        <v>0.417732848796117</v>
      </c>
      <c r="D27" s="288" t="n">
        <f aca="false">+I$12*D26*(1-D26)*(1-C26)</f>
        <v>0.464455082526206</v>
      </c>
      <c r="E27" s="245"/>
      <c r="F27" s="207"/>
      <c r="G27" s="247"/>
      <c r="H27" s="250"/>
      <c r="I27" s="171"/>
      <c r="J27" s="171"/>
      <c r="K27" s="171"/>
      <c r="L27" s="171"/>
      <c r="M27" s="206"/>
      <c r="N27" s="207"/>
      <c r="O27" s="171"/>
      <c r="P27" s="171"/>
      <c r="Q27" s="171"/>
    </row>
    <row r="28" customFormat="false" ht="12.75" hidden="false" customHeight="false" outlineLevel="0" collapsed="false">
      <c r="A28" s="171"/>
      <c r="B28" s="171" t="n">
        <f aca="false">B27+E$12</f>
        <v>8</v>
      </c>
      <c r="C28" s="288" t="n">
        <f aca="false">I$11*C27*(1-C27)*D27</f>
        <v>0.39539637351251</v>
      </c>
      <c r="D28" s="288" t="n">
        <f aca="false">+I$12*D27*(1-D27)*(1-C27)</f>
        <v>0.59380762281995</v>
      </c>
      <c r="E28" s="245"/>
      <c r="F28" s="207"/>
      <c r="G28" s="247"/>
      <c r="H28" s="250"/>
      <c r="I28" s="171"/>
      <c r="J28" s="171"/>
      <c r="K28" s="171"/>
      <c r="L28" s="171"/>
      <c r="M28" s="206"/>
      <c r="N28" s="207"/>
      <c r="O28" s="171"/>
      <c r="P28" s="171"/>
      <c r="Q28" s="171"/>
    </row>
    <row r="29" customFormat="false" ht="12.75" hidden="false" customHeight="false" outlineLevel="0" collapsed="false">
      <c r="A29" s="171"/>
      <c r="B29" s="171" t="n">
        <f aca="false">B28+E$12</f>
        <v>9</v>
      </c>
      <c r="C29" s="288" t="n">
        <f aca="false">I$11*C28*(1-C28)*D28</f>
        <v>0.496840788457621</v>
      </c>
      <c r="D29" s="288" t="n">
        <f aca="false">+I$12*D28*(1-D28)*(1-C28)</f>
        <v>0.597904940314011</v>
      </c>
      <c r="E29" s="245"/>
      <c r="F29" s="207"/>
      <c r="G29" s="247"/>
      <c r="H29" s="250"/>
      <c r="I29" s="171"/>
      <c r="J29" s="171"/>
      <c r="K29" s="171"/>
      <c r="L29" s="171"/>
      <c r="M29" s="206"/>
      <c r="N29" s="207"/>
      <c r="O29" s="171"/>
      <c r="P29" s="171"/>
      <c r="Q29" s="171"/>
    </row>
    <row r="30" customFormat="false" ht="12.75" hidden="false" customHeight="false" outlineLevel="0" collapsed="false">
      <c r="A30" s="171"/>
      <c r="B30" s="171" t="n">
        <f aca="false">B29+E$12</f>
        <v>10</v>
      </c>
      <c r="C30" s="288" t="n">
        <f aca="false">I$11*C29*(1-C29)*D29</f>
        <v>0.523145936662827</v>
      </c>
      <c r="D30" s="288" t="n">
        <f aca="false">+I$12*D29*(1-D29)*(1-C29)</f>
        <v>0.495964011125896</v>
      </c>
      <c r="E30" s="245"/>
      <c r="F30" s="207"/>
      <c r="G30" s="249"/>
      <c r="H30" s="250"/>
      <c r="I30" s="171"/>
      <c r="J30" s="171"/>
      <c r="K30" s="171"/>
      <c r="L30" s="171"/>
      <c r="M30" s="206"/>
      <c r="N30" s="207"/>
      <c r="O30" s="171"/>
      <c r="P30" s="171"/>
      <c r="Q30" s="171"/>
    </row>
    <row r="31" customFormat="false" ht="12.75" hidden="false" customHeight="false" outlineLevel="0" collapsed="false">
      <c r="A31" s="171"/>
      <c r="B31" s="171" t="n">
        <f aca="false">B30+E$12</f>
        <v>11</v>
      </c>
      <c r="C31" s="288" t="n">
        <f aca="false">I$11*C30*(1-C30)*D30</f>
        <v>0.433038542326206</v>
      </c>
      <c r="D31" s="288" t="n">
        <f aca="false">+I$12*D30*(1-D30)*(1-C30)</f>
        <v>0.488743567866542</v>
      </c>
      <c r="E31" s="245"/>
      <c r="F31" s="207"/>
      <c r="G31" s="247"/>
      <c r="H31" s="250"/>
      <c r="I31" s="171"/>
      <c r="J31" s="171"/>
      <c r="K31" s="171"/>
      <c r="L31" s="171"/>
      <c r="M31" s="206"/>
      <c r="N31" s="207"/>
      <c r="O31" s="171"/>
      <c r="P31" s="171"/>
      <c r="Q31" s="171"/>
    </row>
    <row r="32" customFormat="false" ht="12.75" hidden="false" customHeight="false" outlineLevel="0" collapsed="false">
      <c r="A32" s="171"/>
      <c r="B32" s="171" t="n">
        <f aca="false">B31+E$12</f>
        <v>12</v>
      </c>
      <c r="C32" s="288" t="n">
        <f aca="false">I$11*C31*(1-C31)*D31</f>
        <v>0.419980559475848</v>
      </c>
      <c r="D32" s="288" t="n">
        <f aca="false">+I$12*D31*(1-D31)*(1-C31)</f>
        <v>0.580840957760876</v>
      </c>
      <c r="E32" s="245"/>
      <c r="F32" s="207"/>
      <c r="G32" s="247"/>
      <c r="H32" s="250"/>
      <c r="I32" s="171"/>
      <c r="J32" s="171"/>
      <c r="K32" s="171"/>
      <c r="L32" s="171"/>
      <c r="M32" s="206"/>
      <c r="N32" s="207"/>
      <c r="O32" s="171"/>
      <c r="P32" s="171"/>
      <c r="Q32" s="171"/>
    </row>
    <row r="33" customFormat="false" ht="12.75" hidden="false" customHeight="false" outlineLevel="0" collapsed="false">
      <c r="A33" s="171"/>
      <c r="B33" s="171" t="n">
        <f aca="false">B32+E$12</f>
        <v>13</v>
      </c>
      <c r="C33" s="288" t="n">
        <f aca="false">I$11*C32*(1-C32)*D32</f>
        <v>0.49521867638111</v>
      </c>
      <c r="D33" s="288" t="n">
        <f aca="false">+I$12*D32*(1-D32)*(1-C32)</f>
        <v>0.57897855628268</v>
      </c>
      <c r="E33" s="245"/>
      <c r="F33" s="207"/>
      <c r="G33" s="247"/>
      <c r="H33" s="250"/>
      <c r="I33" s="171"/>
      <c r="J33" s="171"/>
      <c r="K33" s="171"/>
      <c r="L33" s="171"/>
      <c r="M33" s="206"/>
      <c r="N33" s="207"/>
      <c r="O33" s="171"/>
      <c r="P33" s="171"/>
      <c r="Q33" s="171"/>
    </row>
    <row r="34" customFormat="false" ht="12.75" hidden="false" customHeight="false" outlineLevel="0" collapsed="false">
      <c r="A34" s="171"/>
      <c r="B34" s="171" t="n">
        <f aca="false">B33+E$12</f>
        <v>14</v>
      </c>
      <c r="C34" s="288" t="n">
        <f aca="false">I$11*C33*(1-C33)*D33</f>
        <v>0.506559910534067</v>
      </c>
      <c r="D34" s="288" t="n">
        <f aca="false">+I$12*D33*(1-D33)*(1-C33)</f>
        <v>0.504491472809352</v>
      </c>
      <c r="E34" s="245"/>
      <c r="F34" s="207"/>
      <c r="G34" s="247"/>
      <c r="H34" s="250"/>
      <c r="I34" s="171"/>
      <c r="J34" s="171"/>
      <c r="K34" s="171"/>
      <c r="L34" s="171"/>
      <c r="M34" s="206"/>
      <c r="N34" s="207"/>
      <c r="O34" s="171"/>
      <c r="P34" s="171"/>
      <c r="Q34" s="171"/>
    </row>
    <row r="35" customFormat="false" ht="12.75" hidden="false" customHeight="false" outlineLevel="0" collapsed="false">
      <c r="A35" s="171"/>
      <c r="B35" s="171" t="n">
        <f aca="false">B34+E$12</f>
        <v>15</v>
      </c>
      <c r="C35" s="288" t="n">
        <f aca="false">I$11*C34*(1-C34)*D34</f>
        <v>0.441354055485903</v>
      </c>
      <c r="D35" s="288" t="n">
        <f aca="false">+I$12*D34*(1-D34)*(1-C34)</f>
        <v>0.505735278954617</v>
      </c>
      <c r="E35" s="245"/>
      <c r="F35" s="207"/>
      <c r="G35" s="247"/>
      <c r="H35" s="250"/>
      <c r="I35" s="171"/>
      <c r="J35" s="171"/>
      <c r="K35" s="171"/>
      <c r="L35" s="171"/>
      <c r="M35" s="206"/>
      <c r="N35" s="207"/>
      <c r="O35" s="171"/>
      <c r="P35" s="171"/>
      <c r="Q35" s="171"/>
    </row>
    <row r="36" customFormat="false" ht="12.75" hidden="false" customHeight="false" outlineLevel="0" collapsed="false">
      <c r="A36" s="171"/>
      <c r="B36" s="171" t="n">
        <f aca="false">B35+E$12</f>
        <v>16</v>
      </c>
      <c r="C36" s="288" t="n">
        <f aca="false">I$11*C35*(1-C35)*D35</f>
        <v>0.436430472524598</v>
      </c>
      <c r="D36" s="288" t="n">
        <f aca="false">+I$12*D35*(1-D35)*(1-C35)</f>
        <v>0.572536752435908</v>
      </c>
      <c r="E36" s="245"/>
      <c r="F36" s="207"/>
      <c r="G36" s="247"/>
      <c r="H36" s="250"/>
      <c r="I36" s="171"/>
      <c r="J36" s="171"/>
      <c r="K36" s="171"/>
      <c r="L36" s="171"/>
      <c r="M36" s="206"/>
      <c r="N36" s="207"/>
      <c r="O36" s="171"/>
      <c r="P36" s="171"/>
      <c r="Q36" s="171"/>
    </row>
    <row r="37" customFormat="false" ht="12.75" hidden="false" customHeight="false" outlineLevel="0" collapsed="false">
      <c r="A37" s="171"/>
      <c r="B37" s="171" t="n">
        <f aca="false">B36+E$12</f>
        <v>17</v>
      </c>
      <c r="C37" s="288" t="n">
        <f aca="false">I$11*C36*(1-C36)*D36</f>
        <v>0.492871814847451</v>
      </c>
      <c r="D37" s="288" t="n">
        <f aca="false">+I$12*D36*(1-D36)*(1-C36)</f>
        <v>0.565501173380445</v>
      </c>
      <c r="E37" s="245"/>
      <c r="F37" s="207"/>
      <c r="G37" s="247"/>
      <c r="H37" s="250"/>
      <c r="I37" s="171"/>
      <c r="J37" s="171"/>
      <c r="K37" s="171"/>
      <c r="L37" s="171"/>
      <c r="M37" s="206"/>
      <c r="N37" s="207"/>
      <c r="O37" s="171"/>
      <c r="P37" s="171"/>
      <c r="Q37" s="171"/>
    </row>
    <row r="38" customFormat="false" ht="12.75" hidden="false" customHeight="false" outlineLevel="0" collapsed="false">
      <c r="A38" s="171"/>
      <c r="B38" s="171" t="n">
        <f aca="false">B37+E$12</f>
        <v>18</v>
      </c>
      <c r="C38" s="288" t="n">
        <f aca="false">I$11*C37*(1-C37)*D37</f>
        <v>0.494712958780818</v>
      </c>
      <c r="D38" s="288" t="n">
        <f aca="false">+I$12*D37*(1-D37)*(1-C37)</f>
        <v>0.5108856727198</v>
      </c>
      <c r="E38" s="245"/>
      <c r="F38" s="207"/>
      <c r="G38" s="247"/>
      <c r="H38" s="250"/>
      <c r="I38" s="171"/>
      <c r="J38" s="171"/>
      <c r="K38" s="171"/>
      <c r="L38" s="171"/>
      <c r="M38" s="206"/>
      <c r="N38" s="207"/>
      <c r="O38" s="171"/>
      <c r="P38" s="171"/>
      <c r="Q38" s="171"/>
    </row>
    <row r="39" customFormat="false" ht="12.75" hidden="false" customHeight="false" outlineLevel="0" collapsed="false">
      <c r="A39" s="171"/>
      <c r="B39" s="171" t="n">
        <f aca="false">B38+E$12</f>
        <v>19</v>
      </c>
      <c r="C39" s="288" t="n">
        <f aca="false">I$11*C38*(1-C38)*D38</f>
        <v>0.446974981223533</v>
      </c>
      <c r="D39" s="288" t="n">
        <f aca="false">+I$12*D38*(1-D38)*(1-C38)</f>
        <v>0.517673727952191</v>
      </c>
      <c r="E39" s="245"/>
      <c r="F39" s="207"/>
      <c r="G39" s="247"/>
      <c r="H39" s="250"/>
      <c r="I39" s="171"/>
      <c r="J39" s="171"/>
      <c r="K39" s="171"/>
      <c r="L39" s="171"/>
      <c r="M39" s="206"/>
      <c r="N39" s="207"/>
      <c r="O39" s="171"/>
      <c r="P39" s="171"/>
      <c r="Q39" s="171"/>
    </row>
    <row r="40" customFormat="false" ht="12.75" hidden="false" customHeight="false" outlineLevel="0" collapsed="false">
      <c r="A40" s="171"/>
      <c r="B40" s="171" t="n">
        <f aca="false">B39+E$12</f>
        <v>20</v>
      </c>
      <c r="C40" s="288" t="n">
        <f aca="false">I$11*C39*(1-C39)*D39</f>
        <v>0.447870196537715</v>
      </c>
      <c r="D40" s="288" t="n">
        <f aca="false">+I$12*D39*(1-D39)*(1-C39)</f>
        <v>0.566142396881063</v>
      </c>
      <c r="E40" s="245"/>
      <c r="F40" s="207"/>
      <c r="G40" s="249"/>
      <c r="H40" s="250"/>
      <c r="I40" s="171"/>
      <c r="J40" s="171"/>
      <c r="K40" s="171"/>
      <c r="L40" s="171"/>
      <c r="M40" s="206"/>
      <c r="N40" s="207"/>
      <c r="O40" s="171"/>
      <c r="P40" s="171"/>
      <c r="Q40" s="171"/>
    </row>
    <row r="41" customFormat="false" ht="12.75" hidden="false" customHeight="false" outlineLevel="0" collapsed="false">
      <c r="A41" s="171"/>
      <c r="B41" s="171" t="n">
        <f aca="false">B40+E$12</f>
        <v>21</v>
      </c>
      <c r="C41" s="288" t="n">
        <f aca="false">I$11*C40*(1-C40)*D40</f>
        <v>0.489989842884155</v>
      </c>
      <c r="D41" s="288" t="n">
        <f aca="false">+I$12*D40*(1-D40)*(1-C40)</f>
        <v>0.55602963522019</v>
      </c>
      <c r="E41" s="245"/>
      <c r="F41" s="207"/>
      <c r="G41" s="247"/>
      <c r="H41" s="250"/>
      <c r="I41" s="171"/>
      <c r="J41" s="171"/>
      <c r="K41" s="171"/>
      <c r="L41" s="171"/>
      <c r="M41" s="206"/>
      <c r="N41" s="207"/>
      <c r="O41" s="171"/>
      <c r="P41" s="171"/>
      <c r="Q41" s="171"/>
    </row>
    <row r="42" customFormat="false" ht="12.75" hidden="false" customHeight="false" outlineLevel="0" collapsed="false">
      <c r="A42" s="171"/>
      <c r="B42" s="171" t="n">
        <f aca="false">B41+E$12</f>
        <v>22</v>
      </c>
      <c r="C42" s="288" t="n">
        <f aca="false">I$11*C41*(1-C41)*D41</f>
        <v>0.486330924908546</v>
      </c>
      <c r="D42" s="288" t="n">
        <f aca="false">+I$12*D41*(1-D41)*(1-C41)</f>
        <v>0.516195962141449</v>
      </c>
      <c r="E42" s="245"/>
      <c r="F42" s="207"/>
      <c r="G42" s="247"/>
      <c r="H42" s="250"/>
      <c r="I42" s="171"/>
      <c r="J42" s="171"/>
      <c r="K42" s="171"/>
      <c r="L42" s="171"/>
      <c r="M42" s="206"/>
      <c r="N42" s="207"/>
      <c r="O42" s="171"/>
      <c r="P42" s="171"/>
      <c r="Q42" s="171"/>
    </row>
    <row r="43" customFormat="false" ht="12.75" hidden="false" customHeight="false" outlineLevel="0" collapsed="false">
      <c r="A43" s="171"/>
      <c r="B43" s="171" t="n">
        <f aca="false">B42+E$12</f>
        <v>23</v>
      </c>
      <c r="C43" s="288" t="n">
        <f aca="false">I$11*C42*(1-C42)*D42</f>
        <v>0.451333899157183</v>
      </c>
      <c r="D43" s="288" t="n">
        <f aca="false">+I$12*D42*(1-D42)*(1-C42)</f>
        <v>0.525958367481436</v>
      </c>
      <c r="E43" s="245"/>
      <c r="F43" s="207"/>
      <c r="G43" s="247"/>
      <c r="H43" s="250"/>
      <c r="I43" s="171"/>
      <c r="J43" s="171"/>
      <c r="K43" s="171"/>
      <c r="L43" s="171"/>
      <c r="M43" s="206"/>
      <c r="N43" s="207"/>
      <c r="O43" s="171"/>
      <c r="P43" s="171"/>
      <c r="Q43" s="171"/>
    </row>
    <row r="44" customFormat="false" ht="12.75" hidden="false" customHeight="false" outlineLevel="0" collapsed="false">
      <c r="A44" s="171"/>
      <c r="B44" s="171" t="n">
        <f aca="false">B43+E$12</f>
        <v>24</v>
      </c>
      <c r="C44" s="288" t="n">
        <f aca="false">I$11*C43*(1-C43)*D43</f>
        <v>0.455853711820848</v>
      </c>
      <c r="D44" s="288" t="n">
        <f aca="false">+I$12*D43*(1-D43)*(1-C43)</f>
        <v>0.560866936489122</v>
      </c>
      <c r="E44" s="245"/>
      <c r="F44" s="207"/>
      <c r="G44" s="247"/>
      <c r="H44" s="250"/>
      <c r="I44" s="171"/>
      <c r="J44" s="171"/>
      <c r="K44" s="171"/>
      <c r="L44" s="171"/>
      <c r="M44" s="206"/>
      <c r="N44" s="207"/>
      <c r="O44" s="171"/>
      <c r="P44" s="171"/>
      <c r="Q44" s="171"/>
    </row>
    <row r="45" customFormat="false" ht="12.75" hidden="false" customHeight="false" outlineLevel="0" collapsed="false">
      <c r="A45" s="171"/>
      <c r="B45" s="171" t="n">
        <f aca="false">B44+E$12</f>
        <v>25</v>
      </c>
      <c r="C45" s="288" t="n">
        <f aca="false">I$11*C44*(1-C44)*D44</f>
        <v>0.486932822210455</v>
      </c>
      <c r="D45" s="288" t="n">
        <f aca="false">+I$12*D44*(1-D44)*(1-C44)</f>
        <v>0.549484573183657</v>
      </c>
      <c r="E45" s="245"/>
      <c r="F45" s="207"/>
      <c r="G45" s="247"/>
      <c r="H45" s="250"/>
      <c r="I45" s="171"/>
      <c r="J45" s="171"/>
      <c r="K45" s="171"/>
      <c r="L45" s="171"/>
      <c r="M45" s="206"/>
      <c r="N45" s="207"/>
      <c r="O45" s="171"/>
      <c r="P45" s="171"/>
      <c r="Q45" s="171"/>
    </row>
    <row r="46" customFormat="false" ht="12.75" hidden="false" customHeight="false" outlineLevel="0" collapsed="false">
      <c r="A46" s="171"/>
      <c r="B46" s="171" t="n">
        <f aca="false">B45+E$12</f>
        <v>26</v>
      </c>
      <c r="C46" s="288" t="n">
        <f aca="false">I$11*C45*(1-C45)*D45</f>
        <v>0.480470613634086</v>
      </c>
      <c r="D46" s="288" t="n">
        <f aca="false">+I$12*D45*(1-D45)*(1-C45)</f>
        <v>0.520742783734616</v>
      </c>
      <c r="E46" s="245"/>
      <c r="F46" s="207"/>
      <c r="G46" s="247"/>
      <c r="H46" s="250"/>
      <c r="I46" s="171"/>
      <c r="J46" s="171"/>
      <c r="K46" s="171"/>
      <c r="L46" s="171"/>
      <c r="M46" s="206"/>
      <c r="N46" s="207"/>
      <c r="O46" s="171"/>
      <c r="P46" s="171"/>
      <c r="Q46" s="171"/>
    </row>
    <row r="47" customFormat="false" ht="12.75" hidden="false" customHeight="false" outlineLevel="0" collapsed="false">
      <c r="A47" s="171"/>
      <c r="B47" s="171" t="n">
        <f aca="false">B46+E$12</f>
        <v>27</v>
      </c>
      <c r="C47" s="288" t="n">
        <f aca="false">I$11*C46*(1-C46)*D46</f>
        <v>0.454954801817829</v>
      </c>
      <c r="D47" s="288" t="n">
        <f aca="false">+I$12*D46*(1-D46)*(1-C46)</f>
        <v>0.531601130344216</v>
      </c>
      <c r="E47" s="245"/>
      <c r="F47" s="207"/>
      <c r="G47" s="247"/>
      <c r="H47" s="250"/>
      <c r="I47" s="171"/>
      <c r="J47" s="171"/>
      <c r="K47" s="171"/>
      <c r="L47" s="171"/>
      <c r="M47" s="206"/>
      <c r="N47" s="207"/>
      <c r="O47" s="171"/>
      <c r="P47" s="171"/>
      <c r="Q47" s="171"/>
    </row>
    <row r="48" customFormat="false" ht="12.75" hidden="false" customHeight="false" outlineLevel="0" collapsed="false">
      <c r="A48" s="171"/>
      <c r="B48" s="171" t="n">
        <f aca="false">B47+E$12</f>
        <v>28</v>
      </c>
      <c r="C48" s="288" t="n">
        <f aca="false">I$11*C47*(1-C47)*D47</f>
        <v>0.461375693606401</v>
      </c>
      <c r="D48" s="288" t="n">
        <f aca="false">+I$12*D47*(1-D47)*(1-C47)</f>
        <v>0.556439701127273</v>
      </c>
      <c r="E48" s="245"/>
      <c r="F48" s="207"/>
      <c r="G48" s="247"/>
      <c r="H48" s="250"/>
      <c r="I48" s="171"/>
      <c r="J48" s="171"/>
      <c r="K48" s="171"/>
      <c r="L48" s="171"/>
      <c r="M48" s="206"/>
      <c r="N48" s="207"/>
      <c r="O48" s="171"/>
      <c r="P48" s="171"/>
      <c r="Q48" s="171"/>
    </row>
    <row r="49" customFormat="false" ht="12.75" hidden="false" customHeight="false" outlineLevel="0" collapsed="false">
      <c r="A49" s="171"/>
      <c r="B49" s="171" t="n">
        <f aca="false">B48+E$12</f>
        <v>29</v>
      </c>
      <c r="C49" s="288" t="n">
        <f aca="false">I$11*C48*(1-C48)*D48</f>
        <v>0.483979327729482</v>
      </c>
      <c r="D49" s="288" t="n">
        <f aca="false">+I$12*D48*(1-D48)*(1-C48)</f>
        <v>0.545055317171953</v>
      </c>
      <c r="E49" s="245"/>
      <c r="F49" s="207"/>
      <c r="G49" s="247"/>
      <c r="H49" s="250"/>
      <c r="I49" s="171"/>
      <c r="J49" s="171"/>
      <c r="K49" s="171"/>
      <c r="L49" s="171"/>
      <c r="M49" s="206"/>
      <c r="N49" s="207"/>
      <c r="O49" s="171"/>
      <c r="P49" s="171"/>
      <c r="Q49" s="171"/>
    </row>
    <row r="50" customFormat="false" ht="12.75" hidden="false" customHeight="false" outlineLevel="0" collapsed="false">
      <c r="A50" s="171"/>
      <c r="B50" s="171" t="n">
        <f aca="false">B49+E$12</f>
        <v>30</v>
      </c>
      <c r="C50" s="288" t="n">
        <f aca="false">I$11*C49*(1-C49)*D49</f>
        <v>0.476433770182566</v>
      </c>
      <c r="D50" s="288" t="n">
        <f aca="false">+I$12*D49*(1-D49)*(1-C49)</f>
        <v>0.52462638793901</v>
      </c>
      <c r="E50" s="245"/>
      <c r="F50" s="207"/>
      <c r="G50" s="249"/>
      <c r="H50" s="250"/>
      <c r="I50" s="171"/>
      <c r="J50" s="171"/>
      <c r="K50" s="171"/>
      <c r="L50" s="171"/>
      <c r="M50" s="206"/>
      <c r="N50" s="207"/>
      <c r="O50" s="171"/>
      <c r="P50" s="171"/>
      <c r="Q50" s="171"/>
    </row>
    <row r="51" customFormat="false" ht="12.75" hidden="false" customHeight="false" outlineLevel="0" collapsed="false">
      <c r="A51" s="171"/>
      <c r="B51" s="171" t="n">
        <f aca="false">B50+E$12</f>
        <v>31</v>
      </c>
      <c r="C51" s="288" t="n">
        <f aca="false">I$11*C50*(1-C50)*D50</f>
        <v>0.458028328460615</v>
      </c>
      <c r="D51" s="288" t="n">
        <f aca="false">+I$12*D50*(1-D50)*(1-C50)</f>
        <v>0.535353547645637</v>
      </c>
      <c r="E51" s="245"/>
      <c r="F51" s="207"/>
      <c r="G51" s="247"/>
      <c r="H51" s="250"/>
      <c r="I51" s="171"/>
      <c r="J51" s="171"/>
      <c r="K51" s="171"/>
      <c r="L51" s="171"/>
      <c r="M51" s="206"/>
      <c r="N51" s="207"/>
      <c r="O51" s="171"/>
      <c r="P51" s="171"/>
      <c r="Q51" s="171"/>
    </row>
    <row r="52" customFormat="false" ht="12.75" hidden="false" customHeight="false" outlineLevel="0" collapsed="false">
      <c r="A52" s="171"/>
      <c r="B52" s="171" t="n">
        <f aca="false">B51+E$12</f>
        <v>32</v>
      </c>
      <c r="C52" s="288" t="n">
        <f aca="false">I$11*C51*(1-C51)*D51</f>
        <v>0.465133538611206</v>
      </c>
      <c r="D52" s="288" t="n">
        <f aca="false">+I$12*D51*(1-D51)*(1-C51)</f>
        <v>0.552743639980076</v>
      </c>
      <c r="E52" s="245"/>
      <c r="F52" s="207"/>
      <c r="G52" s="247"/>
      <c r="H52" s="250"/>
      <c r="I52" s="171"/>
      <c r="J52" s="171"/>
      <c r="K52" s="171"/>
      <c r="L52" s="171"/>
      <c r="M52" s="206"/>
      <c r="N52" s="207"/>
      <c r="O52" s="171"/>
      <c r="P52" s="171"/>
      <c r="Q52" s="171"/>
    </row>
    <row r="53" customFormat="false" ht="12.75" hidden="false" customHeight="false" outlineLevel="0" collapsed="false">
      <c r="A53" s="171"/>
      <c r="B53" s="171" t="n">
        <f aca="false">B52+E$12</f>
        <v>33</v>
      </c>
      <c r="C53" s="288" t="n">
        <f aca="false">I$11*C52*(1-C52)*D52</f>
        <v>0.48129884621865</v>
      </c>
      <c r="D53" s="288" t="n">
        <f aca="false">+I$12*D52*(1-D52)*(1-C52)</f>
        <v>0.542137566899012</v>
      </c>
      <c r="E53" s="245"/>
      <c r="F53" s="207"/>
      <c r="G53" s="247"/>
      <c r="H53" s="250"/>
      <c r="I53" s="171"/>
      <c r="J53" s="171"/>
      <c r="K53" s="171"/>
      <c r="L53" s="171"/>
      <c r="M53" s="206"/>
      <c r="N53" s="207"/>
      <c r="O53" s="171"/>
      <c r="P53" s="171"/>
      <c r="Q53" s="171"/>
    </row>
    <row r="54" customFormat="false" ht="12.75" hidden="false" customHeight="false" outlineLevel="0" collapsed="false">
      <c r="A54" s="171"/>
      <c r="B54" s="171" t="n">
        <f aca="false">B53+E$12</f>
        <v>34</v>
      </c>
      <c r="C54" s="288" t="n">
        <f aca="false">I$11*C53*(1-C53)*D53</f>
        <v>0.473706758854893</v>
      </c>
      <c r="D54" s="288" t="n">
        <f aca="false">+I$12*D53*(1-D53)*(1-C53)</f>
        <v>0.527892613110675</v>
      </c>
      <c r="E54" s="245"/>
      <c r="F54" s="207"/>
      <c r="G54" s="247"/>
      <c r="H54" s="250"/>
      <c r="I54" s="171"/>
      <c r="J54" s="171"/>
      <c r="K54" s="171"/>
      <c r="L54" s="171"/>
      <c r="M54" s="206"/>
      <c r="N54" s="207"/>
      <c r="O54" s="171"/>
      <c r="P54" s="171"/>
      <c r="Q54" s="171"/>
    </row>
    <row r="55" customFormat="false" ht="12.75" hidden="false" customHeight="false" outlineLevel="0" collapsed="false">
      <c r="A55" s="171"/>
      <c r="B55" s="171" t="n">
        <f aca="false">B54+E$12</f>
        <v>35</v>
      </c>
      <c r="C55" s="288" t="n">
        <f aca="false">I$11*C54*(1-C54)*D54</f>
        <v>0.460628710101485</v>
      </c>
      <c r="D55" s="288" t="n">
        <f aca="false">+I$12*D54*(1-D54)*(1-C54)</f>
        <v>0.537771806597574</v>
      </c>
      <c r="E55" s="245"/>
      <c r="F55" s="207"/>
      <c r="G55" s="247"/>
      <c r="H55" s="250"/>
      <c r="I55" s="171"/>
      <c r="J55" s="171"/>
      <c r="K55" s="171"/>
      <c r="L55" s="171"/>
      <c r="M55" s="206"/>
      <c r="N55" s="207"/>
      <c r="O55" s="171"/>
      <c r="P55" s="171"/>
      <c r="Q55" s="171"/>
    </row>
    <row r="56" customFormat="false" ht="12.75" hidden="false" customHeight="false" outlineLevel="0" collapsed="false">
      <c r="A56" s="171"/>
      <c r="B56" s="171" t="n">
        <f aca="false">B55+E$12</f>
        <v>36</v>
      </c>
      <c r="C56" s="288" t="n">
        <f aca="false">I$11*C55*(1-C55)*D55</f>
        <v>0.467632733384971</v>
      </c>
      <c r="D56" s="288" t="n">
        <f aca="false">+I$12*D55*(1-D55)*(1-C55)</f>
        <v>0.549700515237769</v>
      </c>
      <c r="E56" s="245"/>
      <c r="F56" s="207"/>
      <c r="G56" s="247"/>
      <c r="H56" s="250"/>
      <c r="I56" s="171"/>
      <c r="J56" s="171"/>
      <c r="K56" s="171"/>
      <c r="L56" s="171"/>
      <c r="M56" s="206"/>
      <c r="N56" s="207"/>
      <c r="O56" s="171"/>
      <c r="P56" s="171"/>
      <c r="Q56" s="171"/>
    </row>
    <row r="57" customFormat="false" ht="12.75" hidden="false" customHeight="false" outlineLevel="0" collapsed="false">
      <c r="A57" s="171"/>
      <c r="B57" s="171" t="n">
        <f aca="false">B56+E$12</f>
        <v>37</v>
      </c>
      <c r="C57" s="288" t="n">
        <f aca="false">I$11*C56*(1-C56)*D56</f>
        <v>0.478972342065604</v>
      </c>
      <c r="D57" s="288" t="n">
        <f aca="false">+I$12*D56*(1-D56)*(1-C56)</f>
        <v>0.540284856740814</v>
      </c>
      <c r="E57" s="245"/>
      <c r="F57" s="207"/>
      <c r="G57" s="247"/>
      <c r="H57" s="250"/>
      <c r="I57" s="171"/>
      <c r="J57" s="171"/>
      <c r="K57" s="171"/>
      <c r="L57" s="171"/>
      <c r="M57" s="206"/>
      <c r="N57" s="207"/>
      <c r="O57" s="171"/>
      <c r="P57" s="171"/>
      <c r="Q57" s="171"/>
    </row>
    <row r="58" customFormat="false" ht="12.75" hidden="false" customHeight="false" outlineLevel="0" collapsed="false">
      <c r="A58" s="171"/>
      <c r="B58" s="171" t="n">
        <f aca="false">B57+E$12</f>
        <v>38</v>
      </c>
      <c r="C58" s="288" t="n">
        <f aca="false">I$11*C57*(1-C57)*D57</f>
        <v>0.471913121880314</v>
      </c>
      <c r="D58" s="288" t="n">
        <f aca="false">+I$12*D57*(1-D57)*(1-C57)</f>
        <v>0.530586553424279</v>
      </c>
      <c r="E58" s="245"/>
      <c r="F58" s="207"/>
      <c r="G58" s="247"/>
      <c r="H58" s="250"/>
      <c r="I58" s="171"/>
      <c r="J58" s="171"/>
      <c r="K58" s="171"/>
      <c r="L58" s="171"/>
      <c r="M58" s="206"/>
      <c r="N58" s="207"/>
      <c r="O58" s="171"/>
      <c r="P58" s="171"/>
      <c r="Q58" s="171"/>
    </row>
    <row r="59" customFormat="false" ht="12.75" hidden="false" customHeight="false" outlineLevel="0" collapsed="false">
      <c r="A59" s="171"/>
      <c r="B59" s="171" t="n">
        <f aca="false">B58+E$12</f>
        <v>39</v>
      </c>
      <c r="C59" s="288" t="n">
        <f aca="false">I$11*C58*(1-C58)*D58</f>
        <v>0.46279825584</v>
      </c>
      <c r="D59" s="288" t="n">
        <f aca="false">+I$12*D58*(1-D58)*(1-C58)</f>
        <v>0.539263465794423</v>
      </c>
      <c r="E59" s="245"/>
      <c r="F59" s="207"/>
      <c r="G59" s="247"/>
      <c r="H59" s="250"/>
      <c r="I59" s="171"/>
      <c r="J59" s="171"/>
      <c r="K59" s="171"/>
      <c r="L59" s="171"/>
      <c r="M59" s="206"/>
      <c r="N59" s="207"/>
      <c r="O59" s="171"/>
      <c r="P59" s="171"/>
      <c r="Q59" s="171"/>
    </row>
    <row r="60" customFormat="false" ht="12.75" hidden="false" customHeight="false" outlineLevel="0" collapsed="false">
      <c r="A60" s="171"/>
      <c r="B60" s="171" t="n">
        <f aca="false">B59+E$12</f>
        <v>40</v>
      </c>
      <c r="C60" s="288" t="n">
        <f aca="false">I$11*C59*(1-C59)*D59</f>
        <v>0.469243397401327</v>
      </c>
      <c r="D60" s="288" t="n">
        <f aca="false">+I$12*D59*(1-D59)*(1-C59)</f>
        <v>0.547236328416413</v>
      </c>
      <c r="E60" s="245"/>
      <c r="F60" s="207"/>
      <c r="G60" s="249"/>
      <c r="H60" s="250"/>
      <c r="I60" s="171"/>
      <c r="J60" s="171"/>
      <c r="K60" s="171"/>
      <c r="L60" s="171"/>
      <c r="M60" s="206"/>
      <c r="N60" s="207"/>
      <c r="O60" s="171"/>
      <c r="P60" s="171"/>
      <c r="Q60" s="171"/>
    </row>
    <row r="61" customFormat="false" ht="12.75" hidden="false" customHeight="false" outlineLevel="0" collapsed="false">
      <c r="A61" s="171"/>
      <c r="B61" s="171" t="n">
        <f aca="false">B60+E$12</f>
        <v>41</v>
      </c>
      <c r="C61" s="288" t="n">
        <f aca="false">I$11*C60*(1-C60)*D60</f>
        <v>0.477019948015711</v>
      </c>
      <c r="D61" s="288" t="n">
        <f aca="false">+I$12*D60*(1-D60)*(1-C60)</f>
        <v>0.539170044824732</v>
      </c>
      <c r="E61" s="245"/>
      <c r="F61" s="207"/>
      <c r="G61" s="247"/>
      <c r="H61" s="250"/>
      <c r="I61" s="171"/>
      <c r="J61" s="171"/>
      <c r="K61" s="171"/>
      <c r="L61" s="171"/>
      <c r="M61" s="206"/>
      <c r="N61" s="207"/>
      <c r="O61" s="171"/>
      <c r="P61" s="171"/>
      <c r="Q61" s="171"/>
    </row>
    <row r="62" customFormat="false" ht="12.75" hidden="false" customHeight="false" outlineLevel="0" collapsed="false">
      <c r="A62" s="171"/>
      <c r="B62" s="171" t="n">
        <f aca="false">B61+E$12</f>
        <v>42</v>
      </c>
      <c r="C62" s="288" t="n">
        <f aca="false">I$11*C61*(1-C61)*D61</f>
        <v>0.470777246747705</v>
      </c>
      <c r="D62" s="288" t="n">
        <f aca="false">+I$12*D61*(1-D61)*(1-C61)</f>
        <v>0.532764695550729</v>
      </c>
      <c r="E62" s="245"/>
      <c r="F62" s="207"/>
      <c r="G62" s="247"/>
      <c r="H62" s="250"/>
      <c r="I62" s="171"/>
      <c r="J62" s="171"/>
      <c r="K62" s="171"/>
      <c r="L62" s="171"/>
      <c r="M62" s="206"/>
      <c r="N62" s="207"/>
      <c r="O62" s="171"/>
      <c r="P62" s="171"/>
      <c r="Q62" s="171"/>
    </row>
    <row r="63" customFormat="false" ht="12.75" hidden="false" customHeight="false" outlineLevel="0" collapsed="false">
      <c r="A63" s="171"/>
      <c r="B63" s="171" t="n">
        <f aca="false">B62+E$12</f>
        <v>43</v>
      </c>
      <c r="C63" s="288" t="n">
        <f aca="false">I$11*C62*(1-C62)*D62</f>
        <v>0.464576732163199</v>
      </c>
      <c r="D63" s="288" t="n">
        <f aca="false">+I$12*D62*(1-D62)*(1-C62)</f>
        <v>0.54012397267756</v>
      </c>
      <c r="E63" s="245"/>
      <c r="F63" s="207"/>
      <c r="G63" s="247"/>
      <c r="H63" s="250"/>
      <c r="I63" s="171"/>
      <c r="J63" s="171"/>
      <c r="K63" s="171"/>
      <c r="L63" s="171"/>
      <c r="M63" s="206"/>
      <c r="N63" s="207"/>
      <c r="O63" s="171"/>
      <c r="P63" s="171"/>
      <c r="Q63" s="171"/>
    </row>
    <row r="64" customFormat="false" ht="12.75" hidden="false" customHeight="false" outlineLevel="0" collapsed="false">
      <c r="A64" s="171"/>
      <c r="B64" s="171" t="n">
        <f aca="false">B63+E$12</f>
        <v>44</v>
      </c>
      <c r="C64" s="288" t="n">
        <f aca="false">I$11*C63*(1-C63)*D63</f>
        <v>0.470236344687221</v>
      </c>
      <c r="D64" s="288" t="n">
        <f aca="false">+I$12*D63*(1-D63)*(1-C63)</f>
        <v>0.545274667219831</v>
      </c>
      <c r="E64" s="245"/>
      <c r="F64" s="207"/>
      <c r="G64" s="247"/>
      <c r="H64" s="250"/>
      <c r="I64" s="171"/>
      <c r="J64" s="171"/>
      <c r="K64" s="171"/>
      <c r="L64" s="171"/>
      <c r="M64" s="206"/>
      <c r="N64" s="207"/>
      <c r="O64" s="171"/>
      <c r="P64" s="171"/>
      <c r="Q64" s="171"/>
    </row>
    <row r="65" customFormat="false" ht="12.75" hidden="false" customHeight="false" outlineLevel="0" collapsed="false">
      <c r="A65" s="171"/>
      <c r="B65" s="171" t="n">
        <f aca="false">B64+E$12</f>
        <v>45</v>
      </c>
      <c r="C65" s="288" t="n">
        <f aca="false">I$11*C64*(1-C64)*D64</f>
        <v>0.47542467529307</v>
      </c>
      <c r="D65" s="288" t="n">
        <f aca="false">+I$12*D64*(1-D64)*(1-C64)</f>
        <v>0.538555527370698</v>
      </c>
      <c r="E65" s="245"/>
      <c r="F65" s="207"/>
      <c r="G65" s="247"/>
      <c r="H65" s="250"/>
      <c r="I65" s="171"/>
      <c r="J65" s="171"/>
      <c r="K65" s="171"/>
      <c r="L65" s="171"/>
      <c r="M65" s="206"/>
      <c r="N65" s="207"/>
      <c r="O65" s="171"/>
      <c r="P65" s="171"/>
      <c r="Q65" s="171"/>
    </row>
    <row r="66" customFormat="false" ht="12.75" hidden="false" customHeight="false" outlineLevel="0" collapsed="false">
      <c r="A66" s="171"/>
      <c r="B66" s="171" t="n">
        <f aca="false">B65+E$12</f>
        <v>46</v>
      </c>
      <c r="C66" s="288" t="n">
        <f aca="false">I$11*C65*(1-C65)*D65</f>
        <v>0.470097680749836</v>
      </c>
      <c r="D66" s="288" t="n">
        <f aca="false">+I$12*D65*(1-D65)*(1-C65)</f>
        <v>0.534492543114816</v>
      </c>
      <c r="E66" s="245"/>
      <c r="F66" s="207"/>
      <c r="G66" s="247"/>
      <c r="H66" s="250"/>
      <c r="I66" s="171"/>
      <c r="J66" s="171"/>
      <c r="K66" s="171"/>
      <c r="L66" s="171"/>
      <c r="M66" s="206"/>
      <c r="N66" s="207"/>
      <c r="O66" s="171"/>
      <c r="P66" s="171"/>
      <c r="Q66" s="171"/>
    </row>
    <row r="67" customFormat="false" ht="12.75" hidden="false" customHeight="false" outlineLevel="0" collapsed="false">
      <c r="A67" s="171"/>
      <c r="B67" s="171" t="n">
        <f aca="false">B66+E$12</f>
        <v>47</v>
      </c>
      <c r="C67" s="288" t="n">
        <f aca="false">I$11*C66*(1-C66)*D66</f>
        <v>0.466008269887889</v>
      </c>
      <c r="D67" s="288" t="n">
        <f aca="false">+I$12*D66*(1-D66)*(1-C66)</f>
        <v>0.540565058402043</v>
      </c>
      <c r="E67" s="245"/>
      <c r="F67" s="207"/>
      <c r="G67" s="247"/>
      <c r="H67" s="250"/>
      <c r="I67" s="171"/>
      <c r="J67" s="171"/>
      <c r="K67" s="171"/>
      <c r="L67" s="171"/>
      <c r="M67" s="206"/>
      <c r="N67" s="207"/>
      <c r="O67" s="171"/>
      <c r="P67" s="171"/>
      <c r="Q67" s="171"/>
    </row>
    <row r="68" customFormat="false" ht="12.75" hidden="false" customHeight="false" outlineLevel="0" collapsed="false">
      <c r="A68" s="171"/>
      <c r="B68" s="171" t="n">
        <f aca="false">B67+E$12</f>
        <v>48</v>
      </c>
      <c r="C68" s="288" t="n">
        <f aca="false">I$11*C67*(1-C67)*D67</f>
        <v>0.470808363704257</v>
      </c>
      <c r="D68" s="288" t="n">
        <f aca="false">+I$12*D67*(1-D67)*(1-C67)</f>
        <v>0.543738868993993</v>
      </c>
      <c r="E68" s="245"/>
      <c r="F68" s="207"/>
      <c r="G68" s="247"/>
      <c r="H68" s="250"/>
      <c r="I68" s="171"/>
      <c r="J68" s="171"/>
      <c r="K68" s="171"/>
      <c r="L68" s="171"/>
      <c r="M68" s="206"/>
      <c r="N68" s="207"/>
      <c r="O68" s="171"/>
      <c r="P68" s="171"/>
      <c r="Q68" s="171"/>
    </row>
    <row r="69" customFormat="false" ht="12.75" hidden="false" customHeight="false" outlineLevel="0" collapsed="false">
      <c r="A69" s="171"/>
      <c r="B69" s="171" t="n">
        <f aca="false">B68+E$12</f>
        <v>49</v>
      </c>
      <c r="C69" s="288" t="n">
        <f aca="false">I$11*C68*(1-C68)*D68</f>
        <v>0.474149792498185</v>
      </c>
      <c r="D69" s="288" t="n">
        <f aca="false">+I$12*D68*(1-D68)*(1-C68)</f>
        <v>0.538270626075948</v>
      </c>
      <c r="E69" s="245"/>
      <c r="F69" s="207"/>
      <c r="G69" s="247"/>
      <c r="H69" s="250"/>
      <c r="I69" s="171"/>
      <c r="J69" s="171"/>
      <c r="K69" s="171"/>
      <c r="L69" s="171"/>
      <c r="M69" s="206"/>
      <c r="N69" s="207"/>
      <c r="O69" s="171"/>
      <c r="P69" s="171"/>
      <c r="Q69" s="171"/>
    </row>
    <row r="70" customFormat="false" ht="12.75" hidden="false" customHeight="false" outlineLevel="0" collapsed="false">
      <c r="A70" s="171"/>
      <c r="B70" s="171" t="n">
        <f aca="false">B69+E$12</f>
        <v>50</v>
      </c>
      <c r="C70" s="288" t="n">
        <f aca="false">I$11*C69*(1-C69)*D69</f>
        <v>0.469727881703666</v>
      </c>
      <c r="D70" s="288" t="n">
        <f aca="false">+I$12*D69*(1-D69)*(1-C69)</f>
        <v>0.53583871780447</v>
      </c>
      <c r="E70" s="245"/>
      <c r="F70" s="207"/>
      <c r="G70" s="249"/>
      <c r="H70" s="250"/>
      <c r="I70" s="171"/>
      <c r="J70" s="171"/>
      <c r="K70" s="171"/>
      <c r="L70" s="171"/>
      <c r="M70" s="206"/>
      <c r="N70" s="207"/>
      <c r="O70" s="171"/>
      <c r="P70" s="171"/>
      <c r="Q70" s="171"/>
    </row>
    <row r="71" customFormat="false" ht="12.75" hidden="false" customHeight="false" outlineLevel="0" collapsed="false">
      <c r="A71" s="171"/>
      <c r="B71" s="171" t="n">
        <f aca="false">B70+E$12</f>
        <v>51</v>
      </c>
      <c r="C71" s="288" t="n">
        <f aca="false">I$11*C70*(1-C70)*D70</f>
        <v>0.4671402268259</v>
      </c>
      <c r="D71" s="288" t="n">
        <f aca="false">+I$12*D70*(1-D70)*(1-C70)</f>
        <v>0.540736457295855</v>
      </c>
      <c r="E71" s="245"/>
      <c r="F71" s="207"/>
      <c r="G71" s="247"/>
      <c r="H71" s="250"/>
      <c r="I71" s="171"/>
      <c r="J71" s="171"/>
      <c r="K71" s="171"/>
      <c r="L71" s="171"/>
      <c r="M71" s="206"/>
      <c r="N71" s="207"/>
      <c r="O71" s="171"/>
      <c r="P71" s="171"/>
      <c r="Q71" s="171"/>
    </row>
    <row r="72" customFormat="false" ht="12.75" hidden="false" customHeight="false" outlineLevel="0" collapsed="false">
      <c r="A72" s="171"/>
      <c r="B72" s="171" t="n">
        <f aca="false">B71+E$12</f>
        <v>52</v>
      </c>
      <c r="C72" s="288" t="n">
        <f aca="false">I$11*C71*(1-C71)*D71</f>
        <v>0.471100861661951</v>
      </c>
      <c r="D72" s="288" t="n">
        <f aca="false">+I$12*D71*(1-D71)*(1-C71)</f>
        <v>0.542555805926137</v>
      </c>
      <c r="E72" s="245"/>
      <c r="F72" s="207"/>
      <c r="G72" s="247"/>
      <c r="H72" s="250"/>
      <c r="I72" s="171"/>
      <c r="J72" s="171"/>
      <c r="K72" s="171"/>
      <c r="L72" s="171"/>
      <c r="M72" s="206"/>
      <c r="N72" s="207"/>
      <c r="O72" s="171"/>
      <c r="P72" s="171"/>
      <c r="Q72" s="171"/>
    </row>
    <row r="73" customFormat="false" ht="12.75" hidden="false" customHeight="false" outlineLevel="0" collapsed="false">
      <c r="A73" s="171"/>
      <c r="B73" s="171" t="n">
        <f aca="false">B72+E$12</f>
        <v>53</v>
      </c>
      <c r="C73" s="288" t="n">
        <f aca="false">I$11*C72*(1-C72)*D72</f>
        <v>0.473150406637812</v>
      </c>
      <c r="D73" s="288" t="n">
        <f aca="false">+I$12*D72*(1-D72)*(1-C72)</f>
        <v>0.538194495138198</v>
      </c>
      <c r="E73" s="245"/>
      <c r="F73" s="207"/>
      <c r="G73" s="247"/>
      <c r="H73" s="250"/>
      <c r="I73" s="171"/>
      <c r="J73" s="171"/>
      <c r="K73" s="171"/>
      <c r="L73" s="171"/>
      <c r="M73" s="206"/>
      <c r="N73" s="207"/>
      <c r="O73" s="171"/>
      <c r="P73" s="171"/>
      <c r="Q73" s="171"/>
    </row>
    <row r="74" customFormat="false" ht="12.75" hidden="false" customHeight="false" outlineLevel="0" collapsed="false">
      <c r="A74" s="171"/>
      <c r="B74" s="171" t="n">
        <f aca="false">B73+E$12</f>
        <v>54</v>
      </c>
      <c r="C74" s="288" t="n">
        <f aca="false">I$11*C73*(1-C73)*D73</f>
        <v>0.469562236555288</v>
      </c>
      <c r="D74" s="288" t="n">
        <f aca="false">+I$12*D73*(1-D73)*(1-C73)</f>
        <v>0.536869661597613</v>
      </c>
      <c r="E74" s="245"/>
      <c r="F74" s="207"/>
      <c r="G74" s="247"/>
      <c r="H74" s="250"/>
      <c r="I74" s="171"/>
      <c r="J74" s="171"/>
      <c r="K74" s="171"/>
      <c r="L74" s="171"/>
      <c r="M74" s="206"/>
      <c r="N74" s="207"/>
      <c r="O74" s="171"/>
      <c r="P74" s="171"/>
      <c r="Q74" s="171"/>
    </row>
    <row r="75" customFormat="false" ht="12.75" hidden="false" customHeight="false" outlineLevel="0" collapsed="false">
      <c r="A75" s="171"/>
      <c r="B75" s="171" t="n">
        <f aca="false">B74+E$12</f>
        <v>55</v>
      </c>
      <c r="C75" s="288" t="n">
        <f aca="false">I$11*C74*(1-C74)*D74</f>
        <v>0.468020099768264</v>
      </c>
      <c r="D75" s="288" t="n">
        <f aca="false">+I$12*D74*(1-D74)*(1-C74)</f>
        <v>0.540742352449753</v>
      </c>
      <c r="E75" s="245"/>
      <c r="F75" s="207"/>
      <c r="G75" s="247"/>
      <c r="H75" s="250"/>
      <c r="I75" s="171"/>
      <c r="J75" s="171"/>
      <c r="K75" s="171"/>
      <c r="L75" s="171"/>
      <c r="M75" s="206"/>
      <c r="N75" s="207"/>
      <c r="O75" s="171"/>
      <c r="P75" s="171"/>
      <c r="Q75" s="171"/>
    </row>
    <row r="76" customFormat="false" ht="12.75" hidden="false" customHeight="false" outlineLevel="0" collapsed="false">
      <c r="A76" s="171"/>
      <c r="B76" s="171" t="n">
        <f aca="false">B75+E$12</f>
        <v>56</v>
      </c>
      <c r="C76" s="288" t="n">
        <f aca="false">I$11*C75*(1-C75)*D75</f>
        <v>0.471213971648041</v>
      </c>
      <c r="D76" s="288" t="n">
        <f aca="false">+I$12*D75*(1-D75)*(1-C75)</f>
        <v>0.541658874967164</v>
      </c>
      <c r="E76" s="245"/>
      <c r="F76" s="207"/>
      <c r="G76" s="247"/>
      <c r="H76" s="250"/>
      <c r="I76" s="171"/>
      <c r="J76" s="171"/>
      <c r="K76" s="171"/>
      <c r="L76" s="171"/>
      <c r="M76" s="206"/>
      <c r="N76" s="207"/>
      <c r="O76" s="171"/>
      <c r="P76" s="171"/>
      <c r="Q76" s="171"/>
    </row>
    <row r="77" customFormat="false" ht="12.75" hidden="false" customHeight="false" outlineLevel="0" collapsed="false">
      <c r="A77" s="171"/>
      <c r="B77" s="171" t="n">
        <f aca="false">B76+E$12</f>
        <v>57</v>
      </c>
      <c r="C77" s="288" t="n">
        <f aca="false">I$11*C76*(1-C76)*D76</f>
        <v>0.472380583527829</v>
      </c>
      <c r="D77" s="288" t="n">
        <f aca="false">+I$12*D76*(1-D76)*(1-C76)</f>
        <v>0.538243158317452</v>
      </c>
      <c r="E77" s="245"/>
      <c r="F77" s="207"/>
      <c r="G77" s="247"/>
      <c r="H77" s="250"/>
      <c r="I77" s="171"/>
      <c r="J77" s="171"/>
      <c r="K77" s="171"/>
      <c r="L77" s="171"/>
      <c r="M77" s="206"/>
      <c r="N77" s="207"/>
      <c r="O77" s="171"/>
      <c r="P77" s="171"/>
      <c r="Q77" s="171"/>
    </row>
    <row r="78" customFormat="false" ht="12.75" hidden="false" customHeight="false" outlineLevel="0" collapsed="false">
      <c r="A78" s="171"/>
      <c r="B78" s="171" t="n">
        <f aca="false">B77+E$12</f>
        <v>58</v>
      </c>
      <c r="C78" s="288" t="n">
        <f aca="false">I$11*C77*(1-C77)*D77</f>
        <v>0.469525701347245</v>
      </c>
      <c r="D78" s="288" t="n">
        <f aca="false">+I$12*D77*(1-D77)*(1-C77)</f>
        <v>0.537646079249615</v>
      </c>
      <c r="E78" s="245"/>
      <c r="F78" s="207"/>
      <c r="G78" s="247"/>
      <c r="H78" s="250"/>
      <c r="I78" s="171"/>
      <c r="J78" s="171"/>
      <c r="K78" s="171"/>
      <c r="L78" s="171"/>
      <c r="M78" s="206"/>
      <c r="N78" s="207"/>
      <c r="O78" s="171"/>
      <c r="P78" s="171"/>
      <c r="Q78" s="171"/>
    </row>
    <row r="79" customFormat="false" ht="12.75" hidden="false" customHeight="false" outlineLevel="0" collapsed="false">
      <c r="A79" s="171"/>
      <c r="B79" s="171" t="n">
        <f aca="false">B78+E$12</f>
        <v>59</v>
      </c>
      <c r="C79" s="288" t="n">
        <f aca="false">I$11*C78*(1-C78)*D78</f>
        <v>0.468692759863923</v>
      </c>
      <c r="D79" s="288" t="n">
        <f aca="false">+I$12*D78*(1-D78)*(1-C78)</f>
        <v>0.540653765258538</v>
      </c>
      <c r="E79" s="245"/>
      <c r="F79" s="207"/>
      <c r="G79" s="247"/>
      <c r="H79" s="250"/>
      <c r="I79" s="171"/>
      <c r="J79" s="171"/>
      <c r="K79" s="171"/>
      <c r="L79" s="171"/>
      <c r="M79" s="206"/>
      <c r="N79" s="207"/>
      <c r="O79" s="171"/>
      <c r="P79" s="171"/>
      <c r="Q79" s="171"/>
    </row>
    <row r="80" customFormat="false" ht="12.75" hidden="false" customHeight="false" outlineLevel="0" collapsed="false">
      <c r="A80" s="171"/>
      <c r="B80" s="171" t="n">
        <f aca="false">B79+E$12</f>
        <v>60</v>
      </c>
      <c r="C80" s="288" t="n">
        <f aca="false">I$11*C79*(1-C79)*D79</f>
        <v>0.47121733104999</v>
      </c>
      <c r="D80" s="288" t="n">
        <f aca="false">+I$12*D79*(1-D79)*(1-C79)</f>
        <v>0.540989683723034</v>
      </c>
      <c r="E80" s="245"/>
      <c r="F80" s="207"/>
      <c r="G80" s="249"/>
      <c r="H80" s="250"/>
      <c r="I80" s="171"/>
      <c r="J80" s="171"/>
      <c r="K80" s="171"/>
      <c r="L80" s="171"/>
      <c r="M80" s="206"/>
      <c r="N80" s="207"/>
      <c r="O80" s="171"/>
      <c r="P80" s="171"/>
      <c r="Q80" s="171"/>
    </row>
    <row r="81" customFormat="false" ht="12.75" hidden="false" customHeight="false" outlineLevel="0" collapsed="false">
      <c r="A81" s="171"/>
      <c r="B81" s="171" t="n">
        <f aca="false">B80+E$12</f>
        <v>61</v>
      </c>
      <c r="C81" s="288" t="n">
        <f aca="false">I$11*C80*(1-C80)*D80</f>
        <v>0.47179734818281</v>
      </c>
      <c r="D81" s="288" t="n">
        <f aca="false">+I$12*D80*(1-D80)*(1-C80)</f>
        <v>0.538359646404377</v>
      </c>
      <c r="E81" s="245"/>
      <c r="F81" s="207"/>
      <c r="G81" s="247"/>
      <c r="H81" s="250"/>
      <c r="I81" s="171"/>
      <c r="J81" s="171"/>
      <c r="K81" s="171"/>
      <c r="L81" s="171"/>
      <c r="M81" s="206"/>
      <c r="N81" s="207"/>
      <c r="O81" s="171"/>
      <c r="P81" s="171"/>
      <c r="Q81" s="171"/>
    </row>
    <row r="82" customFormat="false" ht="12.75" hidden="false" customHeight="false" outlineLevel="0" collapsed="false">
      <c r="A82" s="171"/>
      <c r="B82" s="171" t="n">
        <f aca="false">B81+E$12</f>
        <v>62</v>
      </c>
      <c r="C82" s="288" t="n">
        <f aca="false">I$11*C81*(1-C81)*D81</f>
        <v>0.469565970837925</v>
      </c>
      <c r="D82" s="288" t="n">
        <f aca="false">+I$12*D81*(1-D81)*(1-C81)</f>
        <v>0.538221073555022</v>
      </c>
      <c r="E82" s="245"/>
      <c r="F82" s="207"/>
      <c r="G82" s="247"/>
      <c r="H82" s="250"/>
      <c r="I82" s="171"/>
      <c r="J82" s="171"/>
      <c r="K82" s="171"/>
      <c r="L82" s="171"/>
      <c r="M82" s="206"/>
      <c r="N82" s="207"/>
      <c r="O82" s="171"/>
      <c r="P82" s="171"/>
      <c r="Q82" s="171"/>
    </row>
    <row r="83" customFormat="false" ht="12.75" hidden="false" customHeight="false" outlineLevel="0" collapsed="false">
      <c r="A83" s="171"/>
      <c r="B83" s="171" t="n">
        <f aca="false">B82+E$12</f>
        <v>63</v>
      </c>
      <c r="C83" s="288" t="n">
        <f aca="false">I$11*C82*(1-C82)*D82</f>
        <v>0.469198631346442</v>
      </c>
      <c r="D83" s="288" t="n">
        <f aca="false">+I$12*D82*(1-D82)*(1-C82)</f>
        <v>0.540517852221529</v>
      </c>
      <c r="E83" s="245"/>
      <c r="F83" s="207"/>
      <c r="G83" s="247"/>
      <c r="H83" s="250"/>
      <c r="I83" s="171"/>
      <c r="J83" s="171"/>
      <c r="K83" s="171"/>
      <c r="L83" s="171"/>
      <c r="M83" s="206"/>
      <c r="N83" s="207"/>
      <c r="O83" s="171"/>
      <c r="P83" s="171"/>
      <c r="Q83" s="171"/>
    </row>
    <row r="84" customFormat="false" ht="12.75" hidden="false" customHeight="false" outlineLevel="0" collapsed="false">
      <c r="A84" s="171"/>
      <c r="B84" s="171" t="n">
        <f aca="false">B83+E$12</f>
        <v>64</v>
      </c>
      <c r="C84" s="288" t="n">
        <f aca="false">I$11*C83*(1-C83)*D83</f>
        <v>0.471158312199704</v>
      </c>
      <c r="D84" s="288" t="n">
        <f aca="false">+I$12*D83*(1-D83)*(1-C83)</f>
        <v>0.540498602727921</v>
      </c>
      <c r="E84" s="245"/>
      <c r="F84" s="207"/>
      <c r="G84" s="247"/>
      <c r="H84" s="250"/>
      <c r="I84" s="171"/>
      <c r="J84" s="171"/>
      <c r="K84" s="171"/>
      <c r="L84" s="171"/>
      <c r="M84" s="206"/>
      <c r="N84" s="207"/>
      <c r="O84" s="171"/>
      <c r="P84" s="171"/>
      <c r="Q84" s="171"/>
    </row>
    <row r="85" customFormat="false" ht="12.75" hidden="false" customHeight="false" outlineLevel="0" collapsed="false">
      <c r="A85" s="171"/>
      <c r="B85" s="171" t="n">
        <f aca="false">B84+E$12</f>
        <v>65</v>
      </c>
      <c r="C85" s="288" t="n">
        <f aca="false">I$11*C84*(1-C84)*D84</f>
        <v>0.471362642544576</v>
      </c>
      <c r="D85" s="288" t="n">
        <f aca="false">+I$12*D84*(1-D84)*(1-C84)</f>
        <v>0.538506501820126</v>
      </c>
      <c r="E85" s="245"/>
      <c r="F85" s="207"/>
      <c r="G85" s="247"/>
      <c r="H85" s="250"/>
      <c r="I85" s="171"/>
      <c r="J85" s="171"/>
      <c r="K85" s="171"/>
      <c r="L85" s="171"/>
      <c r="M85" s="206"/>
      <c r="N85" s="207"/>
      <c r="O85" s="171"/>
      <c r="P85" s="171"/>
      <c r="Q85" s="171"/>
    </row>
    <row r="86" customFormat="false" ht="12.75" hidden="false" customHeight="false" outlineLevel="0" collapsed="false">
      <c r="A86" s="171"/>
      <c r="B86" s="171" t="n">
        <f aca="false">B85+E$12</f>
        <v>66</v>
      </c>
      <c r="C86" s="288" t="n">
        <f aca="false">I$11*C85*(1-C85)*D85</f>
        <v>0.469647490268485</v>
      </c>
      <c r="D86" s="288" t="n">
        <f aca="false">+I$12*D85*(1-D85)*(1-C85)</f>
        <v>0.538639558041471</v>
      </c>
      <c r="E86" s="245"/>
      <c r="F86" s="207"/>
      <c r="G86" s="247"/>
      <c r="H86" s="250"/>
      <c r="I86" s="171"/>
      <c r="J86" s="171"/>
      <c r="K86" s="171"/>
      <c r="L86" s="171"/>
      <c r="M86" s="206"/>
      <c r="N86" s="207"/>
      <c r="O86" s="171"/>
      <c r="P86" s="171"/>
      <c r="Q86" s="171"/>
    </row>
    <row r="87" customFormat="false" ht="12.75" hidden="false" customHeight="false" outlineLevel="0" collapsed="false">
      <c r="A87" s="171"/>
      <c r="B87" s="171" t="n">
        <f aca="false">B86+E$12</f>
        <v>67</v>
      </c>
      <c r="C87" s="288" t="n">
        <f aca="false">I$11*C86*(1-C86)*D86</f>
        <v>0.469572790518804</v>
      </c>
      <c r="D87" s="288" t="n">
        <f aca="false">+I$12*D86*(1-D86)*(1-C86)</f>
        <v>0.540364842071284</v>
      </c>
      <c r="E87" s="245"/>
      <c r="F87" s="207"/>
      <c r="G87" s="247"/>
      <c r="H87" s="250"/>
      <c r="I87" s="171"/>
      <c r="J87" s="171"/>
      <c r="K87" s="171"/>
      <c r="L87" s="171"/>
      <c r="M87" s="206"/>
      <c r="N87" s="207"/>
      <c r="O87" s="171"/>
      <c r="P87" s="171"/>
      <c r="Q87" s="171"/>
    </row>
    <row r="88" customFormat="false" ht="12.75" hidden="false" customHeight="false" outlineLevel="0" collapsed="false">
      <c r="A88" s="171"/>
      <c r="B88" s="171" t="n">
        <f aca="false">B87+E$12</f>
        <v>68</v>
      </c>
      <c r="C88" s="288" t="n">
        <f aca="false">I$11*C87*(1-C87)*D87</f>
        <v>0.471068264100182</v>
      </c>
      <c r="D88" s="288" t="n">
        <f aca="false">+I$12*D87*(1-D87)*(1-C87)</f>
        <v>0.54014452247436</v>
      </c>
      <c r="E88" s="245"/>
      <c r="F88" s="207"/>
      <c r="G88" s="247"/>
      <c r="H88" s="250"/>
      <c r="I88" s="171"/>
      <c r="J88" s="171"/>
      <c r="K88" s="171"/>
      <c r="L88" s="171"/>
      <c r="M88" s="206"/>
      <c r="N88" s="207"/>
      <c r="O88" s="171"/>
      <c r="P88" s="171"/>
      <c r="Q88" s="171"/>
    </row>
    <row r="89" customFormat="false" ht="12.75" hidden="false" customHeight="false" outlineLevel="0" collapsed="false">
      <c r="A89" s="171"/>
      <c r="B89" s="171" t="n">
        <f aca="false">B88+E$12</f>
        <v>69</v>
      </c>
      <c r="C89" s="288" t="n">
        <f aca="false">I$11*C88*(1-C88)*D88</f>
        <v>0.471044018066827</v>
      </c>
      <c r="D89" s="288" t="n">
        <f aca="false">+I$12*D88*(1-D88)*(1-C88)</f>
        <v>0.538660118666772</v>
      </c>
      <c r="E89" s="245"/>
      <c r="F89" s="207"/>
      <c r="G89" s="247"/>
      <c r="H89" s="250"/>
      <c r="I89" s="171"/>
      <c r="J89" s="171"/>
      <c r="K89" s="171"/>
      <c r="L89" s="171"/>
      <c r="M89" s="206"/>
      <c r="N89" s="207"/>
      <c r="O89" s="171"/>
      <c r="P89" s="171"/>
      <c r="Q89" s="171"/>
    </row>
    <row r="90" customFormat="false" ht="12.75" hidden="false" customHeight="false" outlineLevel="0" collapsed="false">
      <c r="A90" s="171"/>
      <c r="B90" s="171" t="n">
        <f aca="false">B89+E$12</f>
        <v>70</v>
      </c>
      <c r="C90" s="288" t="n">
        <f aca="false">I$11*C89*(1-C89)*D89</f>
        <v>0.469746867408922</v>
      </c>
      <c r="D90" s="288" t="n">
        <f aca="false">+I$12*D89*(1-D89)*(1-C89)</f>
        <v>0.538938502921705</v>
      </c>
      <c r="E90" s="245"/>
      <c r="F90" s="207"/>
      <c r="G90" s="249"/>
      <c r="H90" s="250"/>
      <c r="I90" s="171"/>
      <c r="J90" s="171"/>
      <c r="K90" s="171"/>
      <c r="L90" s="171"/>
      <c r="M90" s="206"/>
      <c r="N90" s="207"/>
      <c r="O90" s="171"/>
      <c r="P90" s="171"/>
      <c r="Q90" s="171"/>
    </row>
    <row r="91" customFormat="false" ht="12.75" hidden="false" customHeight="false" outlineLevel="0" collapsed="false">
      <c r="A91" s="171"/>
      <c r="B91" s="171" t="n">
        <f aca="false">B90+E$12</f>
        <v>71</v>
      </c>
      <c r="C91" s="288" t="n">
        <f aca="false">I$11*C90*(1-C90)*D90</f>
        <v>0.469844764097569</v>
      </c>
      <c r="D91" s="288" t="n">
        <f aca="false">+I$12*D90*(1-D90)*(1-C90)</f>
        <v>0.540213169487818</v>
      </c>
      <c r="E91" s="245"/>
      <c r="F91" s="207"/>
      <c r="G91" s="247"/>
      <c r="H91" s="250"/>
      <c r="I91" s="171"/>
      <c r="J91" s="171"/>
      <c r="K91" s="171"/>
      <c r="L91" s="171"/>
      <c r="M91" s="206"/>
      <c r="N91" s="207"/>
      <c r="O91" s="171"/>
      <c r="P91" s="171"/>
      <c r="Q91" s="171"/>
    </row>
    <row r="92" customFormat="false" ht="12.75" hidden="false" customHeight="false" outlineLevel="0" collapsed="false">
      <c r="A92" s="171"/>
      <c r="B92" s="171" t="n">
        <f aca="false">B91+E$12</f>
        <v>72</v>
      </c>
      <c r="C92" s="288" t="n">
        <f aca="false">I$11*C91*(1-C91)*D91</f>
        <v>0.470967195553842</v>
      </c>
      <c r="D92" s="288" t="n">
        <f aca="false">+I$12*D91*(1-D91)*(1-C91)</f>
        <v>0.539894131441963</v>
      </c>
      <c r="E92" s="245"/>
      <c r="F92" s="207"/>
      <c r="G92" s="247"/>
      <c r="H92" s="250"/>
      <c r="I92" s="171"/>
      <c r="J92" s="171"/>
      <c r="K92" s="171"/>
      <c r="L92" s="171"/>
      <c r="M92" s="206"/>
      <c r="N92" s="207"/>
      <c r="O92" s="171"/>
      <c r="P92" s="171"/>
      <c r="Q92" s="171"/>
    </row>
    <row r="93" customFormat="false" ht="12.75" hidden="false" customHeight="false" outlineLevel="0" collapsed="false">
      <c r="A93" s="171"/>
      <c r="B93" s="171" t="n">
        <f aca="false">B92+E$12</f>
        <v>73</v>
      </c>
      <c r="C93" s="288" t="n">
        <f aca="false">I$11*C92*(1-C92)*D92</f>
        <v>0.470814589283951</v>
      </c>
      <c r="D93" s="288" t="n">
        <f aca="false">+I$12*D92*(1-D92)*(1-C92)</f>
        <v>0.538806515653651</v>
      </c>
      <c r="E93" s="245"/>
      <c r="F93" s="207"/>
      <c r="G93" s="247"/>
      <c r="H93" s="250"/>
      <c r="I93" s="171"/>
      <c r="J93" s="171"/>
      <c r="K93" s="171"/>
      <c r="L93" s="171"/>
      <c r="M93" s="206"/>
      <c r="N93" s="207"/>
      <c r="O93" s="171"/>
      <c r="P93" s="171"/>
      <c r="Q93" s="171"/>
    </row>
    <row r="94" customFormat="false" ht="12.75" hidden="false" customHeight="false" outlineLevel="0" collapsed="false">
      <c r="A94" s="171"/>
      <c r="B94" s="171" t="n">
        <f aca="false">B93+E$12</f>
        <v>74</v>
      </c>
      <c r="C94" s="288" t="n">
        <f aca="false">I$11*C93*(1-C93)*D93</f>
        <v>0.469849379587054</v>
      </c>
      <c r="D94" s="288" t="n">
        <f aca="false">+I$12*D93*(1-D93)*(1-C93)</f>
        <v>0.539147655652402</v>
      </c>
      <c r="E94" s="245"/>
      <c r="F94" s="207"/>
      <c r="G94" s="247"/>
      <c r="H94" s="250"/>
      <c r="I94" s="171"/>
      <c r="J94" s="171"/>
      <c r="K94" s="171"/>
      <c r="L94" s="171"/>
      <c r="M94" s="206"/>
      <c r="N94" s="207"/>
      <c r="O94" s="171"/>
      <c r="P94" s="171"/>
      <c r="Q94" s="171"/>
    </row>
    <row r="95" customFormat="false" ht="12.75" hidden="false" customHeight="false" outlineLevel="0" collapsed="false">
      <c r="A95" s="171"/>
      <c r="B95" s="171" t="n">
        <f aca="false">B94+E$12</f>
        <v>75</v>
      </c>
      <c r="C95" s="288" t="n">
        <f aca="false">I$11*C94*(1-C94)*D94</f>
        <v>0.470038787375792</v>
      </c>
      <c r="D95" s="288" t="n">
        <f aca="false">+I$12*D94*(1-D94)*(1-C94)</f>
        <v>0.5400732323902</v>
      </c>
      <c r="E95" s="245"/>
      <c r="F95" s="207"/>
      <c r="G95" s="247"/>
      <c r="H95" s="250"/>
      <c r="I95" s="171"/>
      <c r="J95" s="171"/>
      <c r="K95" s="171"/>
      <c r="L95" s="171"/>
      <c r="M95" s="206"/>
      <c r="N95" s="207"/>
      <c r="O95" s="171"/>
      <c r="P95" s="171"/>
      <c r="Q95" s="171"/>
    </row>
    <row r="96" customFormat="false" ht="12.75" hidden="false" customHeight="false" outlineLevel="0" collapsed="false">
      <c r="A96" s="171"/>
      <c r="B96" s="171" t="n">
        <f aca="false">B95+E$12</f>
        <v>76</v>
      </c>
      <c r="C96" s="288" t="n">
        <f aca="false">I$11*C95*(1-C95)*D95</f>
        <v>0.470867243900498</v>
      </c>
      <c r="D96" s="288" t="n">
        <f aca="false">+I$12*D95*(1-D95)*(1-C95)</f>
        <v>0.539720955945058</v>
      </c>
      <c r="E96" s="245"/>
      <c r="F96" s="207"/>
      <c r="G96" s="247"/>
      <c r="H96" s="250"/>
      <c r="I96" s="171"/>
      <c r="J96" s="171"/>
      <c r="K96" s="171"/>
      <c r="L96" s="171"/>
      <c r="M96" s="206"/>
      <c r="N96" s="207"/>
      <c r="O96" s="171"/>
      <c r="P96" s="171"/>
      <c r="Q96" s="171"/>
    </row>
    <row r="97" customFormat="false" ht="12.75" hidden="false" customHeight="false" outlineLevel="0" collapsed="false">
      <c r="A97" s="171"/>
      <c r="B97" s="171" t="n">
        <f aca="false">B96+E$12</f>
        <v>77</v>
      </c>
      <c r="C97" s="288" t="n">
        <f aca="false">I$11*C96*(1-C96)*D96</f>
        <v>0.470652589322078</v>
      </c>
      <c r="D97" s="288" t="n">
        <f aca="false">+I$12*D96*(1-D96)*(1-C96)</f>
        <v>0.538938224839684</v>
      </c>
      <c r="E97" s="245"/>
      <c r="F97" s="207"/>
      <c r="G97" s="247"/>
      <c r="H97" s="250"/>
      <c r="I97" s="171"/>
      <c r="J97" s="171"/>
      <c r="K97" s="171"/>
      <c r="L97" s="171"/>
      <c r="M97" s="206"/>
      <c r="N97" s="207"/>
      <c r="O97" s="171"/>
      <c r="P97" s="171"/>
      <c r="Q97" s="171"/>
    </row>
    <row r="98" customFormat="false" ht="12.75" hidden="false" customHeight="false" outlineLevel="0" collapsed="false">
      <c r="A98" s="171"/>
      <c r="B98" s="171" t="n">
        <f aca="false">B97+E$12</f>
        <v>78</v>
      </c>
      <c r="C98" s="288" t="n">
        <f aca="false">I$11*C97*(1-C97)*D97</f>
        <v>0.469946346128942</v>
      </c>
      <c r="D98" s="288" t="n">
        <f aca="false">+I$12*D97*(1-D97)*(1-C97)</f>
        <v>0.53929048190148</v>
      </c>
      <c r="E98" s="245"/>
      <c r="F98" s="207"/>
      <c r="G98" s="247"/>
      <c r="H98" s="250"/>
      <c r="I98" s="171"/>
      <c r="J98" s="171"/>
      <c r="K98" s="171"/>
      <c r="L98" s="171"/>
      <c r="M98" s="206"/>
      <c r="N98" s="207"/>
      <c r="O98" s="171"/>
      <c r="P98" s="171"/>
      <c r="Q98" s="171"/>
    </row>
    <row r="99" customFormat="false" ht="12.75" hidden="false" customHeight="false" outlineLevel="0" collapsed="false">
      <c r="A99" s="171"/>
      <c r="B99" s="171" t="n">
        <f aca="false">B98+E$12</f>
        <v>79</v>
      </c>
      <c r="C99" s="288" t="n">
        <f aca="false">I$11*C98*(1-C98)*D98</f>
        <v>0.470174324857524</v>
      </c>
      <c r="D99" s="288" t="n">
        <f aca="false">+I$12*D98*(1-D98)*(1-C98)</f>
        <v>0.539950104327557</v>
      </c>
      <c r="E99" s="245"/>
      <c r="F99" s="207"/>
      <c r="G99" s="247"/>
      <c r="H99" s="250"/>
      <c r="I99" s="171"/>
      <c r="J99" s="171"/>
      <c r="K99" s="171"/>
      <c r="L99" s="171"/>
      <c r="M99" s="206"/>
      <c r="N99" s="207"/>
      <c r="O99" s="171"/>
      <c r="P99" s="171"/>
      <c r="Q99" s="171"/>
    </row>
    <row r="100" customFormat="false" ht="12.75" hidden="false" customHeight="false" outlineLevel="0" collapsed="false">
      <c r="A100" s="171"/>
      <c r="B100" s="171" t="n">
        <f aca="false">B99+E$12</f>
        <v>80</v>
      </c>
      <c r="C100" s="288" t="n">
        <f aca="false">I$11*C99*(1-C99)*D99</f>
        <v>0.470775207640034</v>
      </c>
      <c r="D100" s="288" t="n">
        <f aca="false">+I$12*D99*(1-D99)*(1-C99)</f>
        <v>0.539604326194764</v>
      </c>
      <c r="E100" s="245"/>
      <c r="F100" s="207"/>
      <c r="G100" s="249"/>
      <c r="H100" s="250"/>
      <c r="I100" s="171"/>
      <c r="J100" s="171"/>
      <c r="K100" s="171"/>
      <c r="L100" s="171"/>
      <c r="M100" s="206"/>
      <c r="N100" s="207"/>
      <c r="O100" s="171"/>
      <c r="P100" s="171"/>
      <c r="Q100" s="171"/>
    </row>
    <row r="101" customFormat="false" ht="12.75" hidden="false" customHeight="false" outlineLevel="0" collapsed="false">
      <c r="A101" s="171"/>
      <c r="B101" s="171" t="n">
        <f aca="false">B100+E$12</f>
        <v>81</v>
      </c>
      <c r="C101" s="288" t="n">
        <f aca="false">I$11*C100*(1-C100)*D100</f>
        <v>0.470540740968734</v>
      </c>
      <c r="D101" s="288" t="n">
        <f aca="false">+I$12*D100*(1-D100)*(1-C100)</f>
        <v>0.539052041155739</v>
      </c>
      <c r="E101" s="245"/>
      <c r="F101" s="207"/>
      <c r="G101" s="247"/>
      <c r="H101" s="250"/>
      <c r="I101" s="171"/>
      <c r="J101" s="171"/>
      <c r="K101" s="171"/>
      <c r="L101" s="171"/>
      <c r="M101" s="206"/>
      <c r="N101" s="207"/>
      <c r="O101" s="171"/>
      <c r="P101" s="171"/>
      <c r="Q101" s="171"/>
    </row>
    <row r="102" customFormat="false" ht="12.75" hidden="false" customHeight="false" outlineLevel="0" collapsed="false">
      <c r="A102" s="171"/>
      <c r="B102" s="171" t="n">
        <f aca="false">B101+E$12</f>
        <v>82</v>
      </c>
      <c r="C102" s="288" t="n">
        <f aca="false">I$11*C101*(1-C101)*D101</f>
        <v>0.470033182794088</v>
      </c>
      <c r="D102" s="288" t="n">
        <f aca="false">+I$12*D101*(1-D101)*(1-C101)</f>
        <v>0.539385162078483</v>
      </c>
      <c r="E102" s="245"/>
      <c r="F102" s="207"/>
      <c r="G102" s="247"/>
      <c r="H102" s="250"/>
      <c r="I102" s="171"/>
      <c r="J102" s="171"/>
      <c r="K102" s="171"/>
      <c r="L102" s="171"/>
      <c r="M102" s="206"/>
      <c r="N102" s="207"/>
      <c r="O102" s="171"/>
      <c r="P102" s="171"/>
      <c r="Q102" s="171"/>
    </row>
    <row r="103" customFormat="false" ht="12.75" hidden="false" customHeight="false" outlineLevel="0" collapsed="false">
      <c r="A103" s="171"/>
      <c r="B103" s="171" t="n">
        <f aca="false">B102+E$12</f>
        <v>83</v>
      </c>
      <c r="C103" s="288" t="n">
        <f aca="false">I$11*C102*(1-C102)*D102</f>
        <v>0.470266710123841</v>
      </c>
      <c r="D103" s="288" t="n">
        <f aca="false">+I$12*D102*(1-D102)*(1-C102)</f>
        <v>0.539845460649247</v>
      </c>
      <c r="E103" s="245"/>
      <c r="F103" s="207"/>
      <c r="G103" s="247"/>
      <c r="H103" s="250"/>
      <c r="I103" s="171"/>
      <c r="J103" s="171"/>
      <c r="K103" s="171"/>
      <c r="L103" s="171"/>
      <c r="M103" s="206"/>
      <c r="N103" s="207"/>
      <c r="O103" s="171"/>
      <c r="P103" s="171"/>
      <c r="Q103" s="171"/>
    </row>
    <row r="104" customFormat="false" ht="12.75" hidden="false" customHeight="false" outlineLevel="0" collapsed="false">
      <c r="A104" s="171"/>
      <c r="B104" s="171" t="n">
        <f aca="false">B103+E$12</f>
        <v>84</v>
      </c>
      <c r="C104" s="288" t="n">
        <f aca="false">I$11*C103*(1-C103)*D103</f>
        <v>0.470694366734142</v>
      </c>
      <c r="D104" s="288" t="n">
        <f aca="false">+I$12*D103*(1-D103)*(1-C103)</f>
        <v>0.539528371472602</v>
      </c>
      <c r="E104" s="245"/>
      <c r="F104" s="207"/>
      <c r="G104" s="247"/>
      <c r="H104" s="250"/>
      <c r="I104" s="171"/>
      <c r="J104" s="171"/>
      <c r="K104" s="171"/>
      <c r="L104" s="171"/>
      <c r="M104" s="206"/>
      <c r="N104" s="207"/>
      <c r="O104" s="171"/>
      <c r="P104" s="171"/>
      <c r="Q104" s="171"/>
    </row>
    <row r="105" customFormat="false" ht="12.75" hidden="false" customHeight="false" outlineLevel="0" collapsed="false">
      <c r="A105" s="171"/>
      <c r="B105" s="171" t="n">
        <f aca="false">B104+E$12</f>
        <v>85</v>
      </c>
      <c r="C105" s="288" t="n">
        <f aca="false">I$11*C104*(1-C104)*D104</f>
        <v>0.470465572626098</v>
      </c>
      <c r="D105" s="288" t="n">
        <f aca="false">+I$12*D104*(1-D104)*(1-C104)</f>
        <v>0.539147426917327</v>
      </c>
      <c r="E105" s="245"/>
      <c r="F105" s="207"/>
      <c r="G105" s="247"/>
      <c r="H105" s="250"/>
      <c r="I105" s="171"/>
      <c r="J105" s="171"/>
      <c r="K105" s="171"/>
      <c r="L105" s="171"/>
      <c r="M105" s="206"/>
      <c r="N105" s="207"/>
      <c r="O105" s="171"/>
      <c r="P105" s="171"/>
      <c r="Q105" s="171"/>
    </row>
    <row r="106" customFormat="false" ht="12.75" hidden="false" customHeight="false" outlineLevel="0" collapsed="false">
      <c r="A106" s="171"/>
      <c r="B106" s="171" t="n">
        <f aca="false">B105+E$12</f>
        <v>86</v>
      </c>
      <c r="C106" s="288" t="n">
        <f aca="false">I$11*C105*(1-C105)*D105</f>
        <v>0.470107987711819</v>
      </c>
      <c r="D106" s="288" t="n">
        <f aca="false">+I$12*D105*(1-D105)*(1-C105)</f>
        <v>0.539445545200184</v>
      </c>
      <c r="E106" s="245"/>
      <c r="F106" s="207"/>
      <c r="G106" s="247"/>
      <c r="H106" s="250"/>
      <c r="I106" s="171"/>
      <c r="J106" s="171"/>
      <c r="K106" s="171"/>
      <c r="L106" s="171"/>
      <c r="M106" s="206"/>
      <c r="N106" s="207"/>
      <c r="O106" s="171"/>
      <c r="P106" s="171"/>
      <c r="Q106" s="171"/>
    </row>
    <row r="107" customFormat="false" ht="12.75" hidden="false" customHeight="false" outlineLevel="0" collapsed="false">
      <c r="A107" s="171"/>
      <c r="B107" s="171" t="n">
        <f aca="false">B106+E$12</f>
        <v>87</v>
      </c>
      <c r="C107" s="288" t="n">
        <f aca="false">I$11*C106*(1-C106)*D106</f>
        <v>0.470327809798383</v>
      </c>
      <c r="D107" s="288" t="n">
        <f aca="false">+I$12*D106*(1-D106)*(1-C106)</f>
        <v>0.539758919890582</v>
      </c>
      <c r="E107" s="245"/>
      <c r="F107" s="207"/>
      <c r="G107" s="247"/>
      <c r="H107" s="250"/>
      <c r="I107" s="171"/>
      <c r="J107" s="171"/>
      <c r="K107" s="171"/>
      <c r="L107" s="171"/>
      <c r="M107" s="206"/>
      <c r="N107" s="207"/>
      <c r="O107" s="171"/>
      <c r="P107" s="171"/>
      <c r="Q107" s="171"/>
    </row>
    <row r="108" customFormat="false" ht="12.75" hidden="false" customHeight="false" outlineLevel="0" collapsed="false">
      <c r="A108" s="171"/>
      <c r="B108" s="171" t="n">
        <f aca="false">B107+E$12</f>
        <v>88</v>
      </c>
      <c r="C108" s="288" t="n">
        <f aca="false">I$11*C107*(1-C107)*D107</f>
        <v>0.470625768334435</v>
      </c>
      <c r="D108" s="288" t="n">
        <f aca="false">+I$12*D107*(1-D107)*(1-C107)</f>
        <v>0.539481102618016</v>
      </c>
      <c r="E108" s="245"/>
      <c r="F108" s="207"/>
      <c r="G108" s="247"/>
      <c r="H108" s="250"/>
      <c r="I108" s="171"/>
      <c r="J108" s="171"/>
      <c r="K108" s="171"/>
      <c r="L108" s="171"/>
      <c r="M108" s="206"/>
      <c r="N108" s="207"/>
      <c r="O108" s="171"/>
      <c r="P108" s="171"/>
      <c r="Q108" s="171"/>
    </row>
    <row r="109" customFormat="false" ht="12.75" hidden="false" customHeight="false" outlineLevel="0" collapsed="false">
      <c r="A109" s="171"/>
      <c r="B109" s="171" t="n">
        <f aca="false">B108+E$12</f>
        <v>89</v>
      </c>
      <c r="C109" s="288" t="n">
        <f aca="false">I$11*C108*(1-C108)*D108</f>
        <v>0.470416753871256</v>
      </c>
      <c r="D109" s="288" t="n">
        <f aca="false">+I$12*D108*(1-D108)*(1-C108)</f>
        <v>0.539225406714429</v>
      </c>
      <c r="E109" s="245"/>
      <c r="F109" s="207"/>
      <c r="G109" s="247"/>
      <c r="H109" s="250"/>
      <c r="I109" s="171"/>
      <c r="J109" s="171"/>
      <c r="K109" s="171"/>
      <c r="L109" s="171"/>
      <c r="M109" s="206"/>
      <c r="N109" s="207"/>
      <c r="O109" s="171"/>
      <c r="P109" s="171"/>
      <c r="Q109" s="171"/>
    </row>
    <row r="110" customFormat="false" ht="12.75" hidden="false" customHeight="false" outlineLevel="0" collapsed="false">
      <c r="A110" s="171"/>
      <c r="B110" s="171" t="n">
        <f aca="false">B109+E$12</f>
        <v>90</v>
      </c>
      <c r="C110" s="288" t="n">
        <f aca="false">I$11*C109*(1-C109)*D109</f>
        <v>0.470170535150386</v>
      </c>
      <c r="D110" s="288" t="n">
        <f aca="false">+I$12*D109*(1-D109)*(1-C109)</f>
        <v>0.53948200783748</v>
      </c>
      <c r="E110" s="245"/>
      <c r="F110" s="207"/>
      <c r="G110" s="249"/>
      <c r="H110" s="250"/>
      <c r="I110" s="171"/>
      <c r="J110" s="171"/>
      <c r="K110" s="171"/>
      <c r="L110" s="171"/>
      <c r="M110" s="206"/>
      <c r="N110" s="207"/>
      <c r="O110" s="171"/>
      <c r="P110" s="171"/>
      <c r="Q110" s="171"/>
    </row>
    <row r="111" customFormat="false" ht="12.75" hidden="false" customHeight="false" outlineLevel="0" collapsed="false">
      <c r="A111" s="171"/>
      <c r="B111" s="171" t="n">
        <f aca="false">B110+E$12</f>
        <v>91</v>
      </c>
      <c r="C111" s="288" t="n">
        <f aca="false">I$11*C110*(1-C110)*D110</f>
        <v>0.470366653755924</v>
      </c>
      <c r="D111" s="288" t="n">
        <f aca="false">+I$12*D110*(1-D110)*(1-C110)</f>
        <v>0.539688956102004</v>
      </c>
      <c r="E111" s="245"/>
      <c r="F111" s="207"/>
      <c r="G111" s="247"/>
      <c r="H111" s="250"/>
      <c r="I111" s="171"/>
      <c r="J111" s="171"/>
      <c r="K111" s="171"/>
      <c r="L111" s="171"/>
      <c r="M111" s="206"/>
      <c r="N111" s="207"/>
      <c r="O111" s="171"/>
      <c r="P111" s="171"/>
      <c r="Q111" s="171"/>
    </row>
    <row r="112" customFormat="false" ht="12.75" hidden="false" customHeight="false" outlineLevel="0" collapsed="false">
      <c r="A112" s="171"/>
      <c r="B112" s="171" t="n">
        <f aca="false">B111+E$12</f>
        <v>92</v>
      </c>
      <c r="C112" s="288" t="n">
        <f aca="false">I$11*C111*(1-C111)*D111</f>
        <v>0.470569117028164</v>
      </c>
      <c r="D112" s="288" t="n">
        <f aca="false">+I$12*D111*(1-D111)*(1-C111)</f>
        <v>0.539453609524518</v>
      </c>
      <c r="E112" s="245"/>
      <c r="F112" s="207"/>
      <c r="G112" s="247"/>
      <c r="H112" s="250"/>
      <c r="I112" s="171"/>
      <c r="J112" s="171"/>
      <c r="K112" s="171"/>
      <c r="L112" s="171"/>
      <c r="M112" s="206"/>
      <c r="N112" s="207"/>
      <c r="O112" s="171"/>
      <c r="P112" s="171"/>
      <c r="Q112" s="171"/>
    </row>
    <row r="113" customFormat="false" ht="12.75" hidden="false" customHeight="false" outlineLevel="0" collapsed="false">
      <c r="A113" s="171"/>
      <c r="B113" s="171" t="n">
        <f aca="false">B112+E$12</f>
        <v>93</v>
      </c>
      <c r="C113" s="288" t="n">
        <f aca="false">I$11*C112*(1-C112)*D112</f>
        <v>0.470386490492701</v>
      </c>
      <c r="D113" s="288" t="n">
        <f aca="false">+I$12*D112*(1-D112)*(1-C112)</f>
        <v>0.539287822942822</v>
      </c>
      <c r="E113" s="245"/>
      <c r="F113" s="207"/>
      <c r="G113" s="247"/>
      <c r="H113" s="250"/>
      <c r="I113" s="171"/>
      <c r="J113" s="171"/>
      <c r="K113" s="171"/>
      <c r="L113" s="171"/>
      <c r="M113" s="206"/>
      <c r="N113" s="207"/>
      <c r="O113" s="171"/>
      <c r="P113" s="171"/>
      <c r="Q113" s="171"/>
    </row>
    <row r="114" customFormat="false" ht="12.75" hidden="false" customHeight="false" outlineLevel="0" collapsed="false">
      <c r="A114" s="171"/>
      <c r="B114" s="171" t="n">
        <f aca="false">B113+E$12</f>
        <v>94</v>
      </c>
      <c r="C114" s="288" t="n">
        <f aca="false">I$11*C113*(1-C113)*D113</f>
        <v>0.470221576705915</v>
      </c>
      <c r="D114" s="288" t="n">
        <f aca="false">+I$12*D113*(1-D113)*(1-C113)</f>
        <v>0.539502195866795</v>
      </c>
      <c r="E114" s="245"/>
      <c r="F114" s="207"/>
      <c r="G114" s="247"/>
      <c r="H114" s="250"/>
      <c r="I114" s="171"/>
      <c r="J114" s="171"/>
      <c r="K114" s="171"/>
      <c r="L114" s="171"/>
      <c r="M114" s="206"/>
      <c r="N114" s="207"/>
      <c r="O114" s="171"/>
      <c r="P114" s="171"/>
      <c r="Q114" s="171"/>
    </row>
    <row r="115" customFormat="false" ht="12.75" hidden="false" customHeight="false" outlineLevel="0" collapsed="false">
      <c r="A115" s="171"/>
      <c r="B115" s="171" t="n">
        <f aca="false">B114+E$12</f>
        <v>95</v>
      </c>
      <c r="C115" s="288" t="n">
        <f aca="false">I$11*C114*(1-C114)*D114</f>
        <v>0.470390000395192</v>
      </c>
      <c r="D115" s="288" t="n">
        <f aca="false">+I$12*D114*(1-D114)*(1-C114)</f>
        <v>0.539633501247421</v>
      </c>
      <c r="E115" s="245"/>
      <c r="F115" s="207"/>
      <c r="G115" s="247"/>
      <c r="H115" s="250"/>
      <c r="I115" s="171"/>
      <c r="J115" s="171"/>
      <c r="K115" s="171"/>
      <c r="L115" s="171"/>
      <c r="M115" s="206"/>
      <c r="N115" s="207"/>
      <c r="O115" s="171"/>
      <c r="P115" s="171"/>
      <c r="Q115" s="171"/>
    </row>
    <row r="116" customFormat="false" ht="12.75" hidden="false" customHeight="false" outlineLevel="0" collapsed="false">
      <c r="A116" s="171"/>
      <c r="B116" s="171" t="n">
        <f aca="false">B115+E$12</f>
        <v>96</v>
      </c>
      <c r="C116" s="288" t="n">
        <f aca="false">I$11*C115*(1-C115)*D115</f>
        <v>0.470523376816624</v>
      </c>
      <c r="D116" s="288" t="n">
        <f aca="false">+I$12*D115*(1-D115)*(1-C115)</f>
        <v>0.539439381592619</v>
      </c>
      <c r="E116" s="245"/>
      <c r="F116" s="207"/>
      <c r="G116" s="247"/>
      <c r="H116" s="250"/>
      <c r="I116" s="171"/>
      <c r="J116" s="171"/>
      <c r="K116" s="171"/>
      <c r="L116" s="171"/>
      <c r="M116" s="206"/>
      <c r="N116" s="207"/>
      <c r="O116" s="171"/>
      <c r="P116" s="171"/>
      <c r="Q116" s="171"/>
    </row>
    <row r="117" customFormat="false" ht="12.75" hidden="false" customHeight="false" outlineLevel="0" collapsed="false">
      <c r="A117" s="171"/>
      <c r="B117" s="171" t="n">
        <f aca="false">B116+E$12</f>
        <v>97</v>
      </c>
      <c r="C117" s="288" t="n">
        <f aca="false">I$11*C116*(1-C116)*D116</f>
        <v>0.470368996977908</v>
      </c>
      <c r="D117" s="288" t="n">
        <f aca="false">+I$12*D116*(1-D116)*(1-C116)</f>
        <v>0.539336851494541</v>
      </c>
      <c r="E117" s="245"/>
      <c r="F117" s="207"/>
      <c r="G117" s="247"/>
      <c r="H117" s="250"/>
      <c r="I117" s="171"/>
      <c r="J117" s="171"/>
      <c r="K117" s="171"/>
      <c r="L117" s="171"/>
      <c r="M117" s="206"/>
      <c r="N117" s="207"/>
      <c r="O117" s="171"/>
      <c r="P117" s="171"/>
      <c r="Q117" s="171"/>
    </row>
    <row r="118" customFormat="false" ht="12.75" hidden="false" customHeight="false" outlineLevel="0" collapsed="false">
      <c r="A118" s="171"/>
      <c r="B118" s="171" t="n">
        <f aca="false">B117+E$12</f>
        <v>98</v>
      </c>
      <c r="C118" s="288" t="n">
        <f aca="false">I$11*C117*(1-C117)*D117</f>
        <v>0.470262369821806</v>
      </c>
      <c r="D118" s="288" t="n">
        <f aca="false">+I$12*D117*(1-D117)*(1-C117)</f>
        <v>0.539511645246404</v>
      </c>
      <c r="E118" s="245"/>
      <c r="F118" s="207"/>
      <c r="G118" s="247"/>
      <c r="H118" s="250"/>
      <c r="I118" s="171"/>
      <c r="J118" s="171"/>
      <c r="K118" s="171"/>
      <c r="L118" s="171"/>
      <c r="M118" s="206"/>
      <c r="N118" s="207"/>
      <c r="O118" s="171"/>
      <c r="P118" s="171"/>
      <c r="Q118" s="171"/>
    </row>
    <row r="119" customFormat="false" ht="12.75" hidden="false" customHeight="false" outlineLevel="0" collapsed="false">
      <c r="A119" s="171"/>
      <c r="B119" s="171" t="n">
        <f aca="false">B118+E$12</f>
        <v>99</v>
      </c>
      <c r="C119" s="288" t="n">
        <f aca="false">I$11*C118*(1-C118)*D118</f>
        <v>0.47040282375265</v>
      </c>
      <c r="D119" s="288" t="n">
        <f aca="false">+I$12*D118*(1-D118)*(1-C118)</f>
        <v>0.539590327659537</v>
      </c>
      <c r="E119" s="245"/>
      <c r="F119" s="207"/>
      <c r="G119" s="247"/>
      <c r="H119" s="250"/>
      <c r="I119" s="171"/>
      <c r="J119" s="171"/>
      <c r="K119" s="171"/>
      <c r="L119" s="171"/>
      <c r="M119" s="206"/>
      <c r="N119" s="207"/>
      <c r="O119" s="171"/>
      <c r="P119" s="171"/>
      <c r="Q119" s="171"/>
    </row>
    <row r="120" customFormat="false" ht="12.75" hidden="false" customHeight="false" outlineLevel="0" collapsed="false">
      <c r="A120" s="171"/>
      <c r="B120" s="171" t="n">
        <f aca="false">B119+E$12</f>
        <v>100</v>
      </c>
      <c r="C120" s="288" t="n">
        <f aca="false">I$11*C119*(1-C119)*D119</f>
        <v>0.470487166276194</v>
      </c>
      <c r="D120" s="288" t="n">
        <f aca="false">+I$12*D119*(1-D119)*(1-C119)</f>
        <v>0.539433747068068</v>
      </c>
      <c r="E120" s="245"/>
      <c r="F120" s="207"/>
      <c r="G120" s="249"/>
      <c r="H120" s="250"/>
      <c r="I120" s="171"/>
      <c r="J120" s="171"/>
      <c r="K120" s="171"/>
      <c r="L120" s="171"/>
      <c r="M120" s="206"/>
      <c r="N120" s="207"/>
      <c r="O120" s="171"/>
      <c r="P120" s="171"/>
      <c r="Q120" s="171"/>
    </row>
    <row r="121" customFormat="false" ht="12.75" hidden="false" customHeight="false" outlineLevel="0" collapsed="false">
      <c r="A121" s="171"/>
      <c r="B121" s="171" t="n">
        <f aca="false">B120+E$12</f>
        <v>101</v>
      </c>
      <c r="C121" s="288" t="n">
        <f aca="false">I$11*C120*(1-C120)*D120</f>
        <v>0.470360051021365</v>
      </c>
      <c r="D121" s="288" t="n">
        <f aca="false">+I$12*D120*(1-D120)*(1-C120)</f>
        <v>0.539374701190047</v>
      </c>
      <c r="E121" s="245"/>
      <c r="F121" s="207"/>
      <c r="G121" s="247"/>
      <c r="H121" s="250"/>
      <c r="I121" s="171"/>
      <c r="J121" s="171"/>
      <c r="K121" s="171"/>
      <c r="L121" s="171"/>
      <c r="M121" s="206"/>
      <c r="N121" s="207"/>
      <c r="O121" s="171"/>
      <c r="P121" s="171"/>
      <c r="Q121" s="171"/>
    </row>
    <row r="122" customFormat="false" ht="12.75" hidden="false" customHeight="false" outlineLevel="0" collapsed="false">
      <c r="A122" s="171"/>
      <c r="B122" s="171" t="n">
        <f aca="false">B121+E$12</f>
        <v>102</v>
      </c>
      <c r="C122" s="288" t="n">
        <f aca="false">I$11*C121*(1-C121)*D121</f>
        <v>0.470294371009356</v>
      </c>
      <c r="D122" s="288" t="n">
        <f aca="false">+I$12*D121*(1-D121)*(1-C121)</f>
        <v>0.53951428867441</v>
      </c>
      <c r="E122" s="245"/>
      <c r="F122" s="207"/>
      <c r="G122" s="247"/>
      <c r="H122" s="250"/>
      <c r="I122" s="171"/>
      <c r="J122" s="171"/>
      <c r="K122" s="171"/>
      <c r="L122" s="171"/>
      <c r="M122" s="171"/>
      <c r="N122" s="171"/>
      <c r="O122" s="171"/>
      <c r="P122" s="171"/>
      <c r="Q122" s="171"/>
    </row>
    <row r="123" customFormat="false" ht="12.75" hidden="false" customHeight="false" outlineLevel="0" collapsed="false">
      <c r="A123" s="171"/>
      <c r="B123" s="171" t="n">
        <f aca="false">B122+E$12</f>
        <v>103</v>
      </c>
      <c r="C123" s="288" t="n">
        <f aca="false">I$11*C122*(1-C122)*D122</f>
        <v>0.470408720598286</v>
      </c>
      <c r="D123" s="288" t="n">
        <f aca="false">+I$12*D122*(1-D122)*(1-C122)</f>
        <v>0.539557277589218</v>
      </c>
      <c r="E123" s="245"/>
      <c r="F123" s="207"/>
      <c r="G123" s="247"/>
      <c r="H123" s="250"/>
      <c r="I123" s="171"/>
      <c r="J123" s="171"/>
      <c r="K123" s="171"/>
      <c r="L123" s="171"/>
      <c r="M123" s="171"/>
      <c r="N123" s="171"/>
      <c r="O123" s="171"/>
      <c r="P123" s="171"/>
      <c r="Q123" s="171"/>
    </row>
    <row r="124" customFormat="false" ht="12.75" hidden="false" customHeight="false" outlineLevel="0" collapsed="false">
      <c r="A124" s="171"/>
      <c r="B124" s="171" t="n">
        <f aca="false">B123+E$12</f>
        <v>104</v>
      </c>
      <c r="C124" s="288" t="n">
        <f aca="false">I$11*C123*(1-C123)*D123</f>
        <v>0.47045900791213</v>
      </c>
      <c r="D124" s="288" t="n">
        <f aca="false">+I$12*D123*(1-D123)*(1-C123)</f>
        <v>0.539433420519893</v>
      </c>
      <c r="E124" s="245"/>
      <c r="F124" s="207"/>
      <c r="G124" s="247"/>
      <c r="H124" s="250"/>
      <c r="I124" s="171"/>
      <c r="J124" s="171"/>
      <c r="K124" s="171"/>
      <c r="L124" s="171"/>
      <c r="M124" s="171"/>
      <c r="N124" s="171"/>
      <c r="O124" s="171"/>
      <c r="P124" s="171"/>
      <c r="Q124" s="171"/>
    </row>
    <row r="125" customFormat="false" ht="12.75" hidden="false" customHeight="false" outlineLevel="0" collapsed="false">
      <c r="A125" s="171"/>
      <c r="B125" s="171" t="n">
        <f aca="false">B124+E$12</f>
        <v>105</v>
      </c>
      <c r="C125" s="288" t="n">
        <f aca="false">I$11*C124*(1-C124)*D124</f>
        <v>0.470356626780949</v>
      </c>
      <c r="D125" s="288" t="n">
        <f aca="false">+I$12*D124*(1-D124)*(1-C124)</f>
        <v>0.539403439902028</v>
      </c>
      <c r="E125" s="245"/>
      <c r="F125" s="207"/>
      <c r="G125" s="247"/>
      <c r="H125" s="250"/>
      <c r="I125" s="171"/>
      <c r="J125" s="171"/>
      <c r="K125" s="171"/>
      <c r="L125" s="171"/>
      <c r="M125" s="171"/>
      <c r="N125" s="171"/>
      <c r="O125" s="171"/>
      <c r="P125" s="171"/>
      <c r="Q125" s="171"/>
    </row>
    <row r="126" customFormat="false" ht="12.75" hidden="false" customHeight="false" outlineLevel="0" collapsed="false">
      <c r="A126" s="171"/>
      <c r="B126" s="171" t="n">
        <f aca="false">B125+E$12</f>
        <v>106</v>
      </c>
      <c r="C126" s="288" t="n">
        <f aca="false">I$11*C125*(1-C125)*D125</f>
        <v>0.470319045768511</v>
      </c>
      <c r="D126" s="288" t="n">
        <f aca="false">+I$12*D125*(1-D125)*(1-C125)</f>
        <v>0.539512860431407</v>
      </c>
      <c r="E126" s="245"/>
      <c r="F126" s="207"/>
      <c r="G126" s="247"/>
      <c r="H126" s="250"/>
      <c r="I126" s="171"/>
      <c r="J126" s="171"/>
      <c r="K126" s="171"/>
      <c r="L126" s="171"/>
      <c r="M126" s="171"/>
      <c r="N126" s="171"/>
      <c r="O126" s="171"/>
      <c r="P126" s="171"/>
      <c r="Q126" s="171"/>
    </row>
    <row r="127" customFormat="false" ht="12.75" hidden="false" customHeight="false" outlineLevel="0" collapsed="false">
      <c r="A127" s="171"/>
      <c r="B127" s="171" t="n">
        <f aca="false">B126+E$12</f>
        <v>107</v>
      </c>
      <c r="C127" s="288" t="n">
        <f aca="false">I$11*C126*(1-C126)*D126</f>
        <v>0.470410242309178</v>
      </c>
      <c r="D127" s="288" t="n">
        <f aca="false">+I$12*D126*(1-D126)*(1-C126)</f>
        <v>0.53953238903916</v>
      </c>
      <c r="E127" s="245"/>
      <c r="F127" s="207"/>
      <c r="G127" s="247"/>
      <c r="H127" s="250"/>
      <c r="I127" s="171"/>
      <c r="J127" s="171"/>
      <c r="K127" s="171"/>
      <c r="L127" s="171"/>
      <c r="M127" s="171"/>
      <c r="N127" s="171"/>
      <c r="O127" s="171"/>
      <c r="P127" s="171"/>
      <c r="Q127" s="171"/>
    </row>
    <row r="128" customFormat="false" ht="12.75" hidden="false" customHeight="false" outlineLevel="0" collapsed="false">
      <c r="A128" s="171"/>
      <c r="B128" s="171" t="n">
        <f aca="false">B127+E$12</f>
        <v>108</v>
      </c>
      <c r="C128" s="288" t="n">
        <f aca="false">I$11*C127*(1-C127)*D127</f>
        <v>0.470437476767357</v>
      </c>
      <c r="D128" s="288" t="n">
        <f aca="false">+I$12*D127*(1-D127)*(1-C127)</f>
        <v>0.539436144610168</v>
      </c>
      <c r="E128" s="245"/>
      <c r="F128" s="207"/>
      <c r="G128" s="247"/>
      <c r="H128" s="250"/>
      <c r="I128" s="171"/>
      <c r="J128" s="171"/>
      <c r="K128" s="171"/>
      <c r="L128" s="171"/>
      <c r="M128" s="171"/>
      <c r="N128" s="171"/>
      <c r="O128" s="171"/>
      <c r="P128" s="171"/>
      <c r="Q128" s="171"/>
    </row>
    <row r="129" customFormat="false" ht="12.75" hidden="false" customHeight="false" outlineLevel="0" collapsed="false">
      <c r="A129" s="171"/>
      <c r="B129" s="171" t="n">
        <f aca="false">B128+E$12</f>
        <v>109</v>
      </c>
      <c r="C129" s="288" t="n">
        <f aca="false">I$11*C128*(1-C128)*D128</f>
        <v>0.470356599400637</v>
      </c>
      <c r="D129" s="288" t="n">
        <f aca="false">+I$12*D128*(1-D128)*(1-C128)</f>
        <v>0.539424905575138</v>
      </c>
      <c r="E129" s="245"/>
      <c r="F129" s="207"/>
      <c r="G129" s="247"/>
      <c r="H129" s="250"/>
      <c r="I129" s="171"/>
      <c r="J129" s="171"/>
      <c r="K129" s="171"/>
      <c r="L129" s="171"/>
      <c r="M129" s="171"/>
      <c r="N129" s="171"/>
      <c r="O129" s="171"/>
      <c r="P129" s="171"/>
      <c r="Q129" s="171"/>
    </row>
    <row r="130" customFormat="false" ht="12.75" hidden="false" customHeight="false" outlineLevel="0" collapsed="false">
      <c r="A130" s="171"/>
      <c r="B130" s="171" t="n">
        <f aca="false">B129+E$12</f>
        <v>110</v>
      </c>
      <c r="C130" s="288" t="n">
        <f aca="false">I$11*C129*(1-C129)*D129</f>
        <v>0.470337759148905</v>
      </c>
      <c r="D130" s="288" t="n">
        <f aca="false">+I$12*D129*(1-D129)*(1-C129)</f>
        <v>0.539509213854986</v>
      </c>
      <c r="E130" s="245"/>
      <c r="F130" s="207"/>
      <c r="G130" s="249"/>
      <c r="H130" s="250"/>
      <c r="I130" s="171"/>
      <c r="J130" s="171"/>
      <c r="K130" s="171"/>
      <c r="L130" s="171"/>
      <c r="M130" s="171"/>
      <c r="N130" s="171"/>
      <c r="O130" s="171"/>
      <c r="P130" s="171"/>
      <c r="Q130" s="171"/>
    </row>
    <row r="131" customFormat="false" ht="12.75" hidden="false" customHeight="false" outlineLevel="0" collapsed="false">
      <c r="A131" s="171"/>
      <c r="B131" s="171" t="n">
        <f aca="false">B130+E$12</f>
        <v>111</v>
      </c>
      <c r="C131" s="288" t="n">
        <f aca="false">I$11*C130*(1-C130)*D130</f>
        <v>0.470409159758193</v>
      </c>
      <c r="D131" s="288" t="n">
        <f aca="false">+I$12*D130*(1-D130)*(1-C130)</f>
        <v>0.539513953384886</v>
      </c>
      <c r="E131" s="245"/>
      <c r="F131" s="171"/>
      <c r="G131" s="247"/>
      <c r="H131" s="250"/>
      <c r="I131" s="171"/>
      <c r="J131" s="171"/>
      <c r="K131" s="171"/>
      <c r="L131" s="171"/>
      <c r="M131" s="171"/>
      <c r="N131" s="171"/>
      <c r="O131" s="171"/>
      <c r="P131" s="171"/>
      <c r="Q131" s="171"/>
    </row>
    <row r="132" customFormat="false" ht="12.75" hidden="false" customHeight="false" outlineLevel="0" collapsed="false">
      <c r="A132" s="171"/>
      <c r="B132" s="171" t="n">
        <f aca="false">B131+E$12</f>
        <v>112</v>
      </c>
      <c r="C132" s="288" t="n">
        <f aca="false">I$11*C131*(1-C131)*D131</f>
        <v>0.470421281089008</v>
      </c>
      <c r="D132" s="288" t="n">
        <f aca="false">+I$12*D131*(1-D131)*(1-C131)</f>
        <v>0.539440411493779</v>
      </c>
      <c r="E132" s="245"/>
      <c r="F132" s="171"/>
      <c r="G132" s="247"/>
      <c r="H132" s="250"/>
      <c r="I132" s="171"/>
      <c r="J132" s="171"/>
      <c r="K132" s="171"/>
      <c r="L132" s="171"/>
      <c r="M132" s="171"/>
      <c r="N132" s="171"/>
      <c r="O132" s="171"/>
      <c r="P132" s="171"/>
      <c r="Q132" s="171"/>
    </row>
    <row r="133" customFormat="false" ht="12.75" hidden="false" customHeight="false" outlineLevel="0" collapsed="false">
      <c r="A133" s="171"/>
      <c r="B133" s="171" t="n">
        <f aca="false">B132+E$12</f>
        <v>113</v>
      </c>
      <c r="C133" s="288" t="n">
        <f aca="false">I$11*C132*(1-C132)*D132</f>
        <v>0.470358511444735</v>
      </c>
      <c r="D133" s="288" t="n">
        <f aca="false">+I$12*D132*(1-D132)*(1-C132)</f>
        <v>0.539440672118761</v>
      </c>
      <c r="E133" s="245"/>
      <c r="F133" s="171"/>
      <c r="G133" s="247"/>
      <c r="H133" s="250"/>
      <c r="I133" s="171"/>
      <c r="J133" s="171"/>
      <c r="K133" s="171"/>
      <c r="L133" s="171"/>
      <c r="M133" s="171"/>
      <c r="N133" s="171"/>
      <c r="O133" s="171"/>
      <c r="P133" s="171"/>
      <c r="Q133" s="171"/>
    </row>
    <row r="134" customFormat="false" ht="12.75" hidden="false" customHeight="false" outlineLevel="0" collapsed="false">
      <c r="A134" s="171"/>
      <c r="B134" s="171" t="n">
        <f aca="false">B133+E$12</f>
        <v>114</v>
      </c>
      <c r="C134" s="288" t="n">
        <f aca="false">I$11*C133*(1-C133)*D133</f>
        <v>0.470351720403287</v>
      </c>
      <c r="D134" s="288" t="n">
        <f aca="false">+I$12*D133*(1-D133)*(1-C133)</f>
        <v>0.539504566032599</v>
      </c>
      <c r="E134" s="245"/>
      <c r="F134" s="171"/>
      <c r="G134" s="247"/>
      <c r="H134" s="250"/>
      <c r="I134" s="171"/>
      <c r="J134" s="171"/>
      <c r="K134" s="171"/>
      <c r="L134" s="171"/>
      <c r="M134" s="171"/>
      <c r="N134" s="171"/>
      <c r="O134" s="171"/>
      <c r="P134" s="171"/>
      <c r="Q134" s="171"/>
    </row>
    <row r="135" customFormat="false" ht="12.75" hidden="false" customHeight="false" outlineLevel="0" collapsed="false">
      <c r="A135" s="171"/>
      <c r="B135" s="171" t="n">
        <f aca="false">B134+E$12</f>
        <v>115</v>
      </c>
      <c r="C135" s="288" t="n">
        <f aca="false">I$11*C134*(1-C134)*D134</f>
        <v>0.470406670803688</v>
      </c>
      <c r="D135" s="288" t="n">
        <f aca="false">+I$12*D134*(1-D134)*(1-C134)</f>
        <v>0.539500529938624</v>
      </c>
      <c r="E135" s="245"/>
      <c r="F135" s="171"/>
      <c r="G135" s="247"/>
      <c r="H135" s="250"/>
      <c r="I135" s="171"/>
      <c r="J135" s="171"/>
      <c r="K135" s="171"/>
      <c r="L135" s="171"/>
      <c r="M135" s="171"/>
      <c r="N135" s="171"/>
      <c r="O135" s="171"/>
      <c r="P135" s="171"/>
      <c r="Q135" s="171"/>
    </row>
    <row r="136" customFormat="false" ht="12.75" hidden="false" customHeight="false" outlineLevel="0" collapsed="false">
      <c r="A136" s="171"/>
      <c r="B136" s="171" t="n">
        <f aca="false">B135+E$12</f>
        <v>116</v>
      </c>
      <c r="C136" s="288" t="n">
        <f aca="false">I$11*C135*(1-C135)*D135</f>
        <v>0.470409298559702</v>
      </c>
      <c r="D136" s="288" t="n">
        <f aca="false">+I$12*D135*(1-D135)*(1-C135)</f>
        <v>0.539445249755738</v>
      </c>
      <c r="E136" s="245"/>
      <c r="F136" s="171"/>
      <c r="G136" s="247"/>
      <c r="H136" s="250"/>
      <c r="I136" s="171"/>
      <c r="J136" s="171"/>
      <c r="K136" s="171"/>
      <c r="L136" s="171"/>
      <c r="M136" s="171"/>
      <c r="N136" s="171"/>
      <c r="O136" s="171"/>
      <c r="P136" s="171"/>
      <c r="Q136" s="171"/>
    </row>
    <row r="137" customFormat="false" ht="12.75" hidden="false" customHeight="false" outlineLevel="0" collapsed="false">
      <c r="A137" s="171"/>
      <c r="B137" s="171" t="n">
        <f aca="false">B136+E$12</f>
        <v>117</v>
      </c>
      <c r="C137" s="288" t="n">
        <f aca="false">I$11*C136*(1-C136)*D136</f>
        <v>0.470361391476364</v>
      </c>
      <c r="D137" s="288" t="n">
        <f aca="false">+I$12*D136*(1-D136)*(1-C136)</f>
        <v>0.539452049062537</v>
      </c>
      <c r="E137" s="245"/>
      <c r="F137" s="171"/>
      <c r="G137" s="247"/>
      <c r="H137" s="250"/>
      <c r="I137" s="171"/>
      <c r="J137" s="171"/>
      <c r="K137" s="171"/>
      <c r="L137" s="171"/>
      <c r="M137" s="171"/>
      <c r="N137" s="171"/>
      <c r="O137" s="171"/>
      <c r="P137" s="171"/>
      <c r="Q137" s="171"/>
    </row>
    <row r="138" customFormat="false" ht="12.75" hidden="false" customHeight="false" outlineLevel="0" collapsed="false">
      <c r="A138" s="171"/>
      <c r="B138" s="171" t="n">
        <f aca="false">B137+E$12</f>
        <v>118</v>
      </c>
      <c r="C138" s="288" t="n">
        <f aca="false">I$11*C137*(1-C137)*D137</f>
        <v>0.47036196259268</v>
      </c>
      <c r="D138" s="288" t="n">
        <f aca="false">+I$12*D137*(1-D137)*(1-C137)</f>
        <v>0.539499683304779</v>
      </c>
      <c r="E138" s="245"/>
      <c r="F138" s="171"/>
      <c r="G138" s="247"/>
      <c r="H138" s="250"/>
      <c r="I138" s="171"/>
      <c r="J138" s="171"/>
      <c r="K138" s="171"/>
      <c r="L138" s="171"/>
      <c r="M138" s="171"/>
      <c r="N138" s="171"/>
      <c r="O138" s="171"/>
      <c r="P138" s="171"/>
      <c r="Q138" s="171"/>
    </row>
    <row r="139" customFormat="false" ht="12.75" hidden="false" customHeight="false" outlineLevel="0" collapsed="false">
      <c r="A139" s="171"/>
      <c r="B139" s="171" t="n">
        <f aca="false">B138+E$12</f>
        <v>119</v>
      </c>
      <c r="C139" s="288" t="n">
        <f aca="false">I$11*C138*(1-C138)*D138</f>
        <v>0.470403560024586</v>
      </c>
      <c r="D139" s="288" t="n">
        <f aca="false">+I$12*D138*(1-D138)*(1-C138)</f>
        <v>0.539490934905029</v>
      </c>
      <c r="E139" s="245"/>
      <c r="F139" s="171"/>
      <c r="G139" s="247"/>
      <c r="H139" s="250"/>
      <c r="I139" s="171"/>
      <c r="J139" s="171"/>
      <c r="K139" s="171"/>
      <c r="L139" s="171"/>
      <c r="M139" s="171"/>
      <c r="N139" s="171"/>
      <c r="O139" s="171"/>
      <c r="P139" s="171"/>
      <c r="Q139" s="171"/>
    </row>
    <row r="140" customFormat="false" ht="12.75" hidden="false" customHeight="false" outlineLevel="0" collapsed="false">
      <c r="A140" s="171"/>
      <c r="B140" s="171" t="n">
        <f aca="false">B139+E$12</f>
        <v>120</v>
      </c>
      <c r="C140" s="288" t="n">
        <f aca="false">I$11*C139*(1-C139)*D139</f>
        <v>0.470400584645153</v>
      </c>
      <c r="D140" s="288" t="n">
        <f aca="false">+I$12*D139*(1-D139)*(1-C139)</f>
        <v>0.539450064122665</v>
      </c>
      <c r="E140" s="245"/>
      <c r="F140" s="171"/>
      <c r="G140" s="247"/>
      <c r="H140" s="250"/>
      <c r="I140" s="171"/>
      <c r="J140" s="171"/>
      <c r="K140" s="171"/>
      <c r="L140" s="171"/>
      <c r="M140" s="171"/>
      <c r="N140" s="171"/>
      <c r="O140" s="171"/>
      <c r="P140" s="171"/>
      <c r="Q140" s="171"/>
    </row>
    <row r="141" customFormat="false" ht="12.75" hidden="false" customHeight="false" outlineLevel="0" collapsed="false">
      <c r="A141" s="171"/>
      <c r="B141" s="171" t="n">
        <f aca="false">B140+E$12</f>
        <v>121</v>
      </c>
      <c r="C141" s="288" t="n">
        <f aca="false">I$11*C140*(1-C140)*D140</f>
        <v>0.470364615466209</v>
      </c>
      <c r="D141" s="288" t="n">
        <f aca="false">+I$12*D140*(1-D140)*(1-C140)</f>
        <v>0.539460100487335</v>
      </c>
      <c r="E141" s="245"/>
      <c r="F141" s="171"/>
      <c r="G141" s="247"/>
      <c r="H141" s="250"/>
      <c r="I141" s="171"/>
      <c r="J141" s="171"/>
      <c r="K141" s="171"/>
      <c r="L141" s="171"/>
      <c r="M141" s="171"/>
      <c r="N141" s="171"/>
      <c r="O141" s="171"/>
      <c r="P141" s="171"/>
      <c r="Q141" s="171"/>
    </row>
    <row r="142" customFormat="false" ht="12.75" hidden="false" customHeight="false" outlineLevel="0" collapsed="false">
      <c r="A142" s="171"/>
      <c r="B142" s="171" t="n">
        <f aca="false">B141+E$12</f>
        <v>122</v>
      </c>
      <c r="C142" s="288" t="n">
        <f aca="false">I$11*C141*(1-C141)*D141</f>
        <v>0.470369343650281</v>
      </c>
      <c r="D142" s="288" t="n">
        <f aca="false">+I$12*D141*(1-D141)*(1-C141)</f>
        <v>0.539495019611965</v>
      </c>
      <c r="E142" s="245"/>
      <c r="F142" s="171"/>
      <c r="G142" s="247"/>
      <c r="H142" s="250"/>
      <c r="I142" s="171"/>
      <c r="J142" s="171"/>
      <c r="K142" s="171"/>
      <c r="L142" s="171"/>
      <c r="M142" s="171"/>
      <c r="N142" s="171"/>
      <c r="O142" s="171"/>
      <c r="P142" s="171"/>
      <c r="Q142" s="171"/>
    </row>
    <row r="143" customFormat="false" ht="12.75" hidden="false" customHeight="false" outlineLevel="0" collapsed="false">
      <c r="A143" s="171"/>
      <c r="B143" s="171" t="n">
        <f aca="false">B142+E$12</f>
        <v>123</v>
      </c>
      <c r="C143" s="288" t="n">
        <f aca="false">I$11*C142*(1-C142)*D142</f>
        <v>0.470400319668521</v>
      </c>
      <c r="D143" s="288" t="n">
        <f aca="false">+I$12*D142*(1-D142)*(1-C142)</f>
        <v>0.539484216527631</v>
      </c>
      <c r="E143" s="245"/>
      <c r="F143" s="171"/>
      <c r="G143" s="247"/>
      <c r="H143" s="250"/>
      <c r="I143" s="171"/>
      <c r="J143" s="171"/>
      <c r="K143" s="171"/>
      <c r="L143" s="171"/>
      <c r="M143" s="171"/>
      <c r="N143" s="171"/>
      <c r="O143" s="171"/>
      <c r="P143" s="171"/>
      <c r="Q143" s="171"/>
    </row>
    <row r="144" customFormat="false" ht="12.75" hidden="false" customHeight="false" outlineLevel="0" collapsed="false">
      <c r="A144" s="171"/>
      <c r="B144" s="171" t="n">
        <f aca="false">B143+E$12</f>
        <v>124</v>
      </c>
      <c r="C144" s="288" t="n">
        <f aca="false">I$11*C143*(1-C143)*D143</f>
        <v>0.470394364475358</v>
      </c>
      <c r="D144" s="288" t="n">
        <f aca="false">+I$12*D143*(1-D143)*(1-C143)</f>
        <v>0.539454516858579</v>
      </c>
      <c r="E144" s="245"/>
      <c r="F144" s="171"/>
      <c r="G144" s="247"/>
      <c r="H144" s="250"/>
      <c r="I144" s="171"/>
      <c r="J144" s="171"/>
      <c r="K144" s="171"/>
      <c r="L144" s="171"/>
      <c r="M144" s="171"/>
      <c r="N144" s="171"/>
      <c r="O144" s="171"/>
      <c r="P144" s="171"/>
      <c r="Q144" s="171"/>
    </row>
    <row r="145" customFormat="false" ht="12.75" hidden="false" customHeight="false" outlineLevel="0" collapsed="false">
      <c r="A145" s="171"/>
      <c r="B145" s="171" t="n">
        <f aca="false">B144+E$12</f>
        <v>125</v>
      </c>
      <c r="C145" s="288" t="n">
        <f aca="false">I$11*C144*(1-C144)*D144</f>
        <v>0.470367802637444</v>
      </c>
      <c r="D145" s="288" t="n">
        <f aca="false">+I$12*D144*(1-D144)*(1-C144)</f>
        <v>0.539465673574856</v>
      </c>
      <c r="E145" s="245"/>
      <c r="F145" s="171"/>
      <c r="G145" s="247"/>
      <c r="H145" s="250"/>
      <c r="I145" s="171"/>
      <c r="J145" s="171"/>
      <c r="K145" s="171"/>
      <c r="L145" s="171"/>
      <c r="M145" s="171"/>
      <c r="N145" s="171"/>
      <c r="O145" s="171"/>
      <c r="P145" s="171"/>
      <c r="Q145" s="171"/>
    </row>
    <row r="146" customFormat="false" ht="12.75" hidden="false" customHeight="false" outlineLevel="0" collapsed="false">
      <c r="A146" s="171"/>
      <c r="B146" s="171" t="n">
        <f aca="false">B145+E$12</f>
        <v>126</v>
      </c>
      <c r="C146" s="288" t="n">
        <f aca="false">I$11*C145*(1-C145)*D145</f>
        <v>0.47037455963082</v>
      </c>
      <c r="D146" s="288" t="n">
        <f aca="false">+I$12*D145*(1-D145)*(1-C145)</f>
        <v>0.539490817955685</v>
      </c>
      <c r="E146" s="245"/>
      <c r="F146" s="171"/>
      <c r="G146" s="247"/>
      <c r="H146" s="250"/>
      <c r="I146" s="171"/>
      <c r="J146" s="171"/>
      <c r="K146" s="171"/>
      <c r="L146" s="171"/>
      <c r="M146" s="171"/>
      <c r="N146" s="171"/>
      <c r="O146" s="171"/>
      <c r="P146" s="171"/>
      <c r="Q146" s="171"/>
    </row>
    <row r="147" customFormat="false" ht="12.75" hidden="false" customHeight="false" outlineLevel="0" collapsed="false">
      <c r="A147" s="171"/>
      <c r="B147" s="171" t="n">
        <f aca="false">B146+E$12</f>
        <v>127</v>
      </c>
      <c r="C147" s="288" t="n">
        <f aca="false">I$11*C146*(1-C146)*D146</f>
        <v>0.470397239738432</v>
      </c>
      <c r="D147" s="288" t="n">
        <f aca="false">+I$12*D146*(1-D146)*(1-C146)</f>
        <v>0.539479624152693</v>
      </c>
      <c r="E147" s="245"/>
      <c r="F147" s="171"/>
      <c r="G147" s="247"/>
      <c r="H147" s="250"/>
      <c r="I147" s="171"/>
      <c r="J147" s="171"/>
      <c r="K147" s="171"/>
      <c r="L147" s="171"/>
      <c r="M147" s="171"/>
      <c r="N147" s="171"/>
      <c r="O147" s="171"/>
      <c r="P147" s="171"/>
      <c r="Q147" s="171"/>
    </row>
    <row r="148" customFormat="false" ht="12.75" hidden="false" customHeight="false" outlineLevel="0" collapsed="false">
      <c r="A148" s="171"/>
      <c r="B148" s="171" t="n">
        <f aca="false">B147+E$12</f>
        <v>128</v>
      </c>
      <c r="C148" s="288" t="n">
        <f aca="false">I$11*C147*(1-C147)*D147</f>
        <v>0.470390015940449</v>
      </c>
      <c r="D148" s="288" t="n">
        <f aca="false">+I$12*D147*(1-D147)*(1-C147)</f>
        <v>0.539458441508047</v>
      </c>
      <c r="E148" s="245"/>
      <c r="F148" s="171"/>
      <c r="G148" s="247"/>
      <c r="H148" s="250"/>
      <c r="I148" s="171"/>
      <c r="J148" s="171"/>
      <c r="K148" s="171"/>
      <c r="L148" s="171"/>
      <c r="M148" s="171"/>
      <c r="N148" s="171"/>
      <c r="O148" s="171"/>
      <c r="P148" s="171"/>
      <c r="Q148" s="171"/>
    </row>
    <row r="149" customFormat="false" ht="12.75" hidden="false" customHeight="false" outlineLevel="0" collapsed="false">
      <c r="A149" s="171"/>
      <c r="B149" s="171" t="n">
        <f aca="false">B148+E$12</f>
        <v>129</v>
      </c>
      <c r="C149" s="288" t="n">
        <f aca="false">I$11*C148*(1-C148)*D148</f>
        <v>0.470370738476807</v>
      </c>
      <c r="D149" s="288" t="n">
        <f aca="false">+I$12*D148*(1-D148)*(1-C148)</f>
        <v>0.53946943057423</v>
      </c>
      <c r="E149" s="245"/>
      <c r="F149" s="171"/>
      <c r="G149" s="247"/>
      <c r="H149" s="250"/>
      <c r="I149" s="171"/>
      <c r="J149" s="171"/>
      <c r="K149" s="171"/>
      <c r="L149" s="171"/>
      <c r="M149" s="171"/>
      <c r="N149" s="171"/>
      <c r="O149" s="171"/>
      <c r="P149" s="171"/>
      <c r="Q149" s="171"/>
    </row>
    <row r="150" customFormat="false" ht="12.75" hidden="false" customHeight="false" outlineLevel="0" collapsed="false">
      <c r="A150" s="171"/>
      <c r="B150" s="171" t="n">
        <f aca="false">B149+E$12</f>
        <v>130</v>
      </c>
      <c r="C150" s="288" t="n">
        <f aca="false">I$11*C149*(1-C149)*D149</f>
        <v>0.470378163962261</v>
      </c>
      <c r="D150" s="288" t="n">
        <f aca="false">+I$12*D149*(1-D149)*(1-C149)</f>
        <v>0.539487183496122</v>
      </c>
      <c r="E150" s="245"/>
      <c r="F150" s="171"/>
      <c r="G150" s="247"/>
      <c r="H150" s="250"/>
      <c r="I150" s="171"/>
      <c r="J150" s="171"/>
      <c r="K150" s="171"/>
      <c r="L150" s="171"/>
      <c r="M150" s="171"/>
      <c r="N150" s="171"/>
      <c r="O150" s="171"/>
      <c r="P150" s="171"/>
      <c r="Q150" s="171"/>
    </row>
    <row r="151" customFormat="false" ht="12.75" hidden="false" customHeight="false" outlineLevel="0" collapsed="false">
      <c r="A151" s="171"/>
      <c r="B151" s="171" t="n">
        <f aca="false">B150+E$12</f>
        <v>131</v>
      </c>
      <c r="C151" s="288" t="n">
        <f aca="false">I$11*C150*(1-C150)*D150</f>
        <v>0.470394473970975</v>
      </c>
      <c r="D151" s="288" t="n">
        <f aca="false">+I$12*D150*(1-D150)*(1-C150)</f>
        <v>0.539476576057227</v>
      </c>
      <c r="E151" s="245"/>
      <c r="F151" s="171"/>
      <c r="G151" s="247"/>
      <c r="H151" s="250"/>
      <c r="I151" s="171"/>
      <c r="J151" s="171"/>
      <c r="K151" s="171"/>
      <c r="L151" s="171"/>
      <c r="M151" s="171"/>
      <c r="N151" s="171"/>
      <c r="O151" s="171"/>
      <c r="P151" s="171"/>
      <c r="Q151" s="171"/>
    </row>
    <row r="152" customFormat="false" ht="12.75" hidden="false" customHeight="false" outlineLevel="0" collapsed="false">
      <c r="A152" s="171"/>
      <c r="B152" s="171" t="n">
        <f aca="false">B151+E$12</f>
        <v>132</v>
      </c>
      <c r="C152" s="288" t="n">
        <f aca="false">I$11*C151*(1-C151)*D151</f>
        <v>0.470387049006322</v>
      </c>
      <c r="D152" s="288" t="n">
        <f aca="false">+I$12*D151*(1-D151)*(1-C151)</f>
        <v>0.539461781323312</v>
      </c>
      <c r="E152" s="245"/>
      <c r="F152" s="171"/>
      <c r="G152" s="247"/>
      <c r="H152" s="250"/>
      <c r="I152" s="171"/>
      <c r="J152" s="171"/>
      <c r="K152" s="171"/>
      <c r="L152" s="171"/>
      <c r="M152" s="171"/>
      <c r="N152" s="171"/>
      <c r="O152" s="171"/>
      <c r="P152" s="171"/>
      <c r="Q152" s="171"/>
    </row>
    <row r="153" customFormat="false" ht="12.75" hidden="false" customHeight="false" outlineLevel="0" collapsed="false">
      <c r="A153" s="171"/>
      <c r="B153" s="171" t="n">
        <f aca="false">B152+E$12</f>
        <v>133</v>
      </c>
      <c r="C153" s="288" t="n">
        <f aca="false">I$11*C152*(1-C152)*D152</f>
        <v>0.470373318804573</v>
      </c>
      <c r="D153" s="288" t="n">
        <f aca="false">+I$12*D152*(1-D152)*(1-C152)</f>
        <v>0.539471880403258</v>
      </c>
      <c r="E153" s="245"/>
      <c r="F153" s="171"/>
      <c r="G153" s="247"/>
      <c r="H153" s="250"/>
      <c r="I153" s="171"/>
      <c r="J153" s="171"/>
      <c r="K153" s="171"/>
      <c r="L153" s="171"/>
      <c r="M153" s="171"/>
      <c r="N153" s="171"/>
      <c r="O153" s="171"/>
      <c r="P153" s="171"/>
      <c r="Q153" s="171"/>
    </row>
    <row r="154" customFormat="false" ht="12.75" hidden="false" customHeight="false" outlineLevel="0" collapsed="false">
      <c r="A154" s="171"/>
      <c r="B154" s="171" t="n">
        <f aca="false">B153+E$12</f>
        <v>134</v>
      </c>
      <c r="C154" s="288" t="n">
        <f aca="false">I$11*C153*(1-C153)*D153</f>
        <v>0.470380588733165</v>
      </c>
      <c r="D154" s="288" t="n">
        <f aca="false">+I$12*D153*(1-D153)*(1-C153)</f>
        <v>0.539484135194682</v>
      </c>
      <c r="E154" s="245"/>
      <c r="F154" s="171"/>
      <c r="G154" s="247"/>
      <c r="H154" s="250"/>
      <c r="I154" s="171"/>
      <c r="J154" s="171"/>
      <c r="K154" s="171"/>
      <c r="L154" s="171"/>
      <c r="M154" s="171"/>
      <c r="N154" s="171"/>
      <c r="O154" s="171"/>
      <c r="P154" s="171"/>
      <c r="Q154" s="171"/>
    </row>
    <row r="155" customFormat="false" ht="12.75" hidden="false" customHeight="false" outlineLevel="0" collapsed="false">
      <c r="A155" s="171"/>
      <c r="B155" s="171" t="n">
        <f aca="false">B154+E$12</f>
        <v>135</v>
      </c>
      <c r="C155" s="288" t="n">
        <f aca="false">I$11*C154*(1-C154)*D154</f>
        <v>0.470392087301249</v>
      </c>
      <c r="D155" s="288" t="n">
        <f aca="false">+I$12*D154*(1-D154)*(1-C154)</f>
        <v>0.53947462889545</v>
      </c>
      <c r="E155" s="245"/>
      <c r="F155" s="171"/>
      <c r="G155" s="247"/>
      <c r="H155" s="250"/>
      <c r="I155" s="171"/>
      <c r="J155" s="171"/>
      <c r="K155" s="171"/>
      <c r="L155" s="171"/>
      <c r="M155" s="171"/>
      <c r="N155" s="171"/>
      <c r="O155" s="171"/>
      <c r="P155" s="171"/>
      <c r="Q155" s="171"/>
    </row>
    <row r="156" customFormat="false" ht="12.75" hidden="false" customHeight="false" outlineLevel="0" collapsed="false">
      <c r="A156" s="171"/>
      <c r="B156" s="171" t="n">
        <f aca="false">B155+E$12</f>
        <v>136</v>
      </c>
      <c r="C156" s="288" t="n">
        <f aca="false">I$11*C155*(1-C155)*D155</f>
        <v>0.470385084372628</v>
      </c>
      <c r="D156" s="288" t="n">
        <f aca="false">+I$12*D155*(1-D155)*(1-C155)</f>
        <v>0.539464546220126</v>
      </c>
      <c r="E156" s="245"/>
      <c r="F156" s="171"/>
      <c r="G156" s="247"/>
      <c r="H156" s="250"/>
      <c r="I156" s="171"/>
      <c r="J156" s="171"/>
      <c r="K156" s="171"/>
      <c r="L156" s="171"/>
      <c r="M156" s="171"/>
      <c r="N156" s="171"/>
      <c r="O156" s="171"/>
      <c r="P156" s="171"/>
      <c r="Q156" s="171"/>
    </row>
    <row r="157" customFormat="false" ht="12.75" hidden="false" customHeight="false" outlineLevel="0" collapsed="false">
      <c r="A157" s="171"/>
      <c r="B157" s="171" t="n">
        <f aca="false">B156+E$12</f>
        <v>137</v>
      </c>
      <c r="C157" s="288" t="n">
        <f aca="false">I$11*C156*(1-C156)*D156</f>
        <v>0.470375509898805</v>
      </c>
      <c r="D157" s="288" t="n">
        <f aca="false">+I$12*D156*(1-D156)*(1-C156)</f>
        <v>0.539473407754924</v>
      </c>
      <c r="E157" s="245"/>
      <c r="F157" s="171"/>
      <c r="G157" s="247"/>
      <c r="H157" s="250"/>
      <c r="I157" s="171"/>
      <c r="J157" s="171"/>
      <c r="K157" s="171"/>
      <c r="L157" s="171"/>
      <c r="M157" s="171"/>
      <c r="N157" s="171"/>
      <c r="O157" s="171"/>
      <c r="P157" s="171"/>
      <c r="Q157" s="171"/>
    </row>
    <row r="158" customFormat="false" ht="12.75" hidden="false" customHeight="false" outlineLevel="0" collapsed="false">
      <c r="A158" s="171"/>
      <c r="B158" s="171" t="n">
        <f aca="false">B157+E$12</f>
        <v>138</v>
      </c>
      <c r="C158" s="288" t="n">
        <f aca="false">I$11*C157*(1-C157)*D157</f>
        <v>0.470382165603493</v>
      </c>
      <c r="D158" s="288" t="n">
        <f aca="false">+I$12*D157*(1-D157)*(1-C157)</f>
        <v>0.539481641490975</v>
      </c>
      <c r="E158" s="245"/>
      <c r="F158" s="171"/>
      <c r="G158" s="247"/>
      <c r="H158" s="250"/>
      <c r="I158" s="171"/>
      <c r="J158" s="171"/>
      <c r="K158" s="171"/>
      <c r="L158" s="171"/>
      <c r="M158" s="171"/>
      <c r="N158" s="171"/>
      <c r="O158" s="171"/>
      <c r="P158" s="171"/>
      <c r="Q158" s="171"/>
    </row>
    <row r="159" customFormat="false" ht="12.75" hidden="false" customHeight="false" outlineLevel="0" collapsed="false">
      <c r="A159" s="171"/>
      <c r="B159" s="171" t="n">
        <f aca="false">B158+E$12</f>
        <v>139</v>
      </c>
      <c r="C159" s="288" t="n">
        <f aca="false">I$11*C158*(1-C158)*D158</f>
        <v>0.470390089342033</v>
      </c>
      <c r="D159" s="288" t="n">
        <f aca="false">+I$12*D158*(1-D158)*(1-C158)</f>
        <v>0.53947345027518</v>
      </c>
      <c r="E159" s="245"/>
      <c r="F159" s="171"/>
      <c r="G159" s="247"/>
      <c r="H159" s="250"/>
      <c r="I159" s="171"/>
      <c r="J159" s="171"/>
      <c r="K159" s="171"/>
      <c r="L159" s="171"/>
      <c r="M159" s="171"/>
      <c r="N159" s="171"/>
      <c r="O159" s="171"/>
      <c r="P159" s="171"/>
      <c r="Q159" s="171"/>
    </row>
    <row r="160" customFormat="false" ht="12.75" hidden="false" customHeight="false" outlineLevel="0" collapsed="false">
      <c r="A160" s="171"/>
      <c r="B160" s="171" t="n">
        <f aca="false">B159+E$12</f>
        <v>140</v>
      </c>
      <c r="C160" s="288" t="n">
        <f aca="false">I$11*C159*(1-C159)*D159</f>
        <v>0.470383833299215</v>
      </c>
      <c r="D160" s="288" t="n">
        <f aca="false">+I$12*D159*(1-D159)*(1-C159)</f>
        <v>0.53946678341215</v>
      </c>
      <c r="E160" s="245"/>
      <c r="F160" s="171"/>
      <c r="G160" s="247"/>
      <c r="H160" s="250"/>
      <c r="I160" s="171"/>
      <c r="J160" s="171"/>
      <c r="K160" s="171"/>
      <c r="L160" s="171"/>
      <c r="M160" s="171"/>
      <c r="N160" s="171"/>
      <c r="O160" s="171"/>
      <c r="P160" s="171"/>
      <c r="Q160" s="171"/>
    </row>
    <row r="161" customFormat="false" ht="12.75" hidden="false" customHeight="false" outlineLevel="0" collapsed="false">
      <c r="A161" s="171"/>
      <c r="B161" s="171" t="n">
        <f aca="false">B160+E$12</f>
        <v>141</v>
      </c>
      <c r="C161" s="288" t="n">
        <f aca="false">I$11*C160*(1-C160)*D160</f>
        <v>0.470377320659124</v>
      </c>
      <c r="D161" s="288" t="n">
        <f aca="false">+I$12*D160*(1-D160)*(1-C160)</f>
        <v>0.539474298676071</v>
      </c>
      <c r="E161" s="245"/>
      <c r="F161" s="171"/>
      <c r="G161" s="247"/>
      <c r="H161" s="250"/>
      <c r="I161" s="171"/>
      <c r="J161" s="171"/>
      <c r="K161" s="171"/>
      <c r="L161" s="171"/>
      <c r="M161" s="171"/>
      <c r="N161" s="171"/>
      <c r="O161" s="171"/>
      <c r="P161" s="171"/>
      <c r="Q161" s="171"/>
    </row>
    <row r="162" customFormat="false" ht="12.75" hidden="false" customHeight="false" outlineLevel="0" collapsed="false">
      <c r="A162" s="171"/>
      <c r="B162" s="171" t="n">
        <f aca="false">B161+E$12</f>
        <v>142</v>
      </c>
      <c r="C162" s="288" t="n">
        <f aca="false">I$11*C161*(1-C161)*D161</f>
        <v>0.470383144989297</v>
      </c>
      <c r="D162" s="288" t="n">
        <f aca="false">+I$12*D161*(1-D161)*(1-C161)</f>
        <v>0.539479644297826</v>
      </c>
      <c r="E162" s="245"/>
      <c r="F162" s="171"/>
      <c r="G162" s="247"/>
      <c r="H162" s="250"/>
      <c r="I162" s="171"/>
      <c r="J162" s="171"/>
      <c r="K162" s="171"/>
      <c r="L162" s="171"/>
      <c r="M162" s="171"/>
      <c r="N162" s="171"/>
      <c r="O162" s="171"/>
      <c r="P162" s="171"/>
      <c r="Q162" s="171"/>
    </row>
    <row r="163" customFormat="false" ht="12.75" hidden="false" customHeight="false" outlineLevel="0" collapsed="false">
      <c r="A163" s="171"/>
      <c r="B163" s="171" t="n">
        <f aca="false">B162+E$12</f>
        <v>143</v>
      </c>
      <c r="C163" s="288" t="n">
        <f aca="false">I$11*C162*(1-C162)*D162</f>
        <v>0.470388457469995</v>
      </c>
      <c r="D163" s="288" t="n">
        <f aca="false">+I$12*D162*(1-D162)*(1-C162)</f>
        <v>0.539472795100473</v>
      </c>
      <c r="E163" s="245"/>
      <c r="F163" s="171"/>
      <c r="G163" s="247"/>
      <c r="H163" s="250"/>
      <c r="I163" s="171"/>
      <c r="J163" s="171"/>
      <c r="K163" s="171"/>
      <c r="L163" s="171"/>
      <c r="M163" s="171"/>
      <c r="N163" s="171"/>
      <c r="O163" s="171"/>
      <c r="P163" s="171"/>
      <c r="Q163" s="171"/>
    </row>
    <row r="164" customFormat="false" ht="12.75" hidden="false" customHeight="false" outlineLevel="0" collapsed="false">
      <c r="A164" s="171"/>
      <c r="B164" s="171" t="n">
        <f aca="false">B163+E$12</f>
        <v>144</v>
      </c>
      <c r="C164" s="288" t="n">
        <f aca="false">I$11*C163*(1-C163)*D163</f>
        <v>0.470383079557084</v>
      </c>
      <c r="D164" s="288" t="n">
        <f aca="false">+I$12*D163*(1-D163)*(1-C163)</f>
        <v>0.539468557968858</v>
      </c>
      <c r="E164" s="245"/>
      <c r="F164" s="171"/>
      <c r="G164" s="247"/>
      <c r="H164" s="250"/>
      <c r="I164" s="171"/>
      <c r="J164" s="171"/>
      <c r="K164" s="171"/>
      <c r="L164" s="171"/>
      <c r="M164" s="171"/>
      <c r="N164" s="171"/>
      <c r="O164" s="171"/>
      <c r="P164" s="171"/>
      <c r="Q164" s="171"/>
    </row>
    <row r="165" customFormat="false" ht="12.75" hidden="false" customHeight="false" outlineLevel="0" collapsed="false">
      <c r="A165" s="171"/>
      <c r="B165" s="171" t="n">
        <f aca="false">B164+E$12</f>
        <v>145</v>
      </c>
      <c r="C165" s="288" t="n">
        <f aca="false">I$11*C164*(1-C164)*D164</f>
        <v>0.470378783649723</v>
      </c>
      <c r="D165" s="288" t="n">
        <f aca="false">+I$12*D164*(1-D164)*(1-C164)</f>
        <v>0.539474762284663</v>
      </c>
      <c r="E165" s="245"/>
      <c r="F165" s="171"/>
      <c r="G165" s="247"/>
      <c r="H165" s="250"/>
      <c r="I165" s="171"/>
      <c r="J165" s="171"/>
      <c r="K165" s="171"/>
      <c r="L165" s="171"/>
      <c r="M165" s="171"/>
      <c r="N165" s="171"/>
      <c r="O165" s="171"/>
      <c r="P165" s="171"/>
      <c r="Q165" s="171"/>
    </row>
    <row r="166" customFormat="false" ht="12.75" hidden="false" customHeight="false" outlineLevel="0" collapsed="false">
      <c r="A166" s="171"/>
      <c r="B166" s="171" t="n">
        <f aca="false">B165+E$12</f>
        <v>146</v>
      </c>
      <c r="C166" s="288" t="n">
        <f aca="false">I$11*C165*(1-C165)*D165</f>
        <v>0.470383712876084</v>
      </c>
      <c r="D166" s="288" t="n">
        <f aca="false">+I$12*D165*(1-D165)*(1-C165)</f>
        <v>0.539478074600938</v>
      </c>
      <c r="E166" s="245"/>
      <c r="F166" s="171"/>
      <c r="G166" s="247"/>
      <c r="H166" s="250"/>
      <c r="I166" s="171"/>
      <c r="J166" s="171"/>
      <c r="K166" s="171"/>
      <c r="L166" s="171"/>
      <c r="M166" s="171"/>
      <c r="N166" s="171"/>
      <c r="O166" s="171"/>
      <c r="P166" s="171"/>
      <c r="Q166" s="171"/>
    </row>
    <row r="167" customFormat="false" ht="12.75" hidden="false" customHeight="false" outlineLevel="0" collapsed="false">
      <c r="A167" s="171"/>
      <c r="B167" s="171" t="n">
        <f aca="false">B166+E$12</f>
        <v>147</v>
      </c>
      <c r="C167" s="288" t="n">
        <f aca="false">I$11*C166*(1-C166)*D166</f>
        <v>0.470387152318113</v>
      </c>
      <c r="D167" s="288" t="n">
        <f aca="false">+I$12*D166*(1-D166)*(1-C166)</f>
        <v>0.539472485771512</v>
      </c>
      <c r="E167" s="245"/>
      <c r="F167" s="171"/>
      <c r="G167" s="247"/>
      <c r="H167" s="250"/>
      <c r="I167" s="171"/>
      <c r="J167" s="171"/>
      <c r="K167" s="171"/>
      <c r="L167" s="171"/>
      <c r="M167" s="171"/>
      <c r="N167" s="171"/>
      <c r="O167" s="171"/>
      <c r="P167" s="171"/>
      <c r="Q167" s="171"/>
    </row>
    <row r="168" customFormat="false" ht="12.75" hidden="false" customHeight="false" outlineLevel="0" collapsed="false">
      <c r="A168" s="171"/>
      <c r="B168" s="171" t="n">
        <f aca="false">B167+E$12</f>
        <v>148</v>
      </c>
      <c r="C168" s="288" t="n">
        <f aca="false">I$11*C167*(1-C167)*D167</f>
        <v>0.470382663895274</v>
      </c>
      <c r="D168" s="288" t="n">
        <f aca="false">+I$12*D167*(1-D167)*(1-C167)</f>
        <v>0.539469940437977</v>
      </c>
      <c r="E168" s="245"/>
      <c r="F168" s="171"/>
      <c r="G168" s="247"/>
      <c r="H168" s="250"/>
      <c r="I168" s="171"/>
      <c r="J168" s="171"/>
      <c r="K168" s="171"/>
      <c r="L168" s="171"/>
      <c r="M168" s="171"/>
      <c r="N168" s="171"/>
      <c r="O168" s="171"/>
      <c r="P168" s="171"/>
      <c r="Q168" s="171"/>
    </row>
    <row r="169" customFormat="false" ht="12.75" hidden="false" customHeight="false" outlineLevel="0" collapsed="false">
      <c r="A169" s="171"/>
      <c r="B169" s="171" t="n">
        <f aca="false">B168+E$12</f>
        <v>149</v>
      </c>
      <c r="C169" s="288" t="n">
        <f aca="false">I$11*C168*(1-C168)*D168</f>
        <v>0.470379942577126</v>
      </c>
      <c r="D169" s="288" t="n">
        <f aca="false">+I$12*D168*(1-D168)*(1-C168)</f>
        <v>0.5394749487149</v>
      </c>
      <c r="E169" s="245"/>
      <c r="F169" s="171"/>
      <c r="G169" s="247"/>
      <c r="H169" s="250"/>
      <c r="I169" s="171"/>
      <c r="J169" s="171"/>
      <c r="K169" s="171"/>
      <c r="L169" s="171"/>
      <c r="M169" s="171"/>
      <c r="N169" s="171"/>
      <c r="O169" s="171"/>
      <c r="P169" s="171"/>
      <c r="Q169" s="171"/>
    </row>
    <row r="170" customFormat="false" ht="12.75" hidden="false" customHeight="false" outlineLevel="0" collapsed="false">
      <c r="A170" s="171"/>
      <c r="B170" s="171" t="n">
        <f aca="false">B169+E$12</f>
        <v>150</v>
      </c>
      <c r="C170" s="288" t="n">
        <f aca="false">I$11*C169*(1-C169)*D169</f>
        <v>0.470384005064327</v>
      </c>
      <c r="D170" s="288" t="n">
        <f aca="false">+I$12*D169*(1-D169)*(1-C169)</f>
        <v>0.539476862143948</v>
      </c>
      <c r="E170" s="245"/>
      <c r="F170" s="171"/>
      <c r="G170" s="247"/>
      <c r="H170" s="250"/>
      <c r="I170" s="171"/>
      <c r="J170" s="171"/>
      <c r="K170" s="171"/>
      <c r="L170" s="171"/>
      <c r="M170" s="171"/>
      <c r="N170" s="171"/>
      <c r="O170" s="171"/>
      <c r="P170" s="171"/>
      <c r="Q170" s="171"/>
    </row>
    <row r="171" customFormat="false" ht="12.75" hidden="false" customHeight="false" outlineLevel="0" collapsed="false">
      <c r="A171" s="171"/>
      <c r="B171" s="171" t="n">
        <f aca="false">B170+E$12</f>
        <v>151</v>
      </c>
      <c r="C171" s="288" t="n">
        <f aca="false">I$11*C170*(1-C170)*D170</f>
        <v>0.470386127818908</v>
      </c>
      <c r="D171" s="288" t="n">
        <f aca="false">+I$12*D170*(1-D170)*(1-C170)</f>
        <v>0.539472396015032</v>
      </c>
      <c r="E171" s="245"/>
      <c r="F171" s="171"/>
      <c r="G171" s="247"/>
      <c r="H171" s="250"/>
      <c r="I171" s="171"/>
      <c r="J171" s="171"/>
      <c r="K171" s="171"/>
      <c r="L171" s="171"/>
      <c r="M171" s="171"/>
      <c r="N171" s="171"/>
      <c r="O171" s="171"/>
      <c r="P171" s="171"/>
      <c r="Q171" s="171"/>
    </row>
    <row r="172" customFormat="false" ht="12.75" hidden="false" customHeight="false" outlineLevel="0" collapsed="false">
      <c r="A172" s="171"/>
      <c r="B172" s="171" t="n">
        <f aca="false">B171+E$12</f>
        <v>152</v>
      </c>
      <c r="C172" s="288" t="n">
        <f aca="false">I$11*C171*(1-C171)*D171</f>
        <v>0.470382471064981</v>
      </c>
      <c r="D172" s="288" t="n">
        <f aca="false">+I$12*D171*(1-D171)*(1-C171)</f>
        <v>0.539470999391299</v>
      </c>
      <c r="E172" s="245"/>
      <c r="F172" s="171"/>
      <c r="G172" s="247"/>
      <c r="H172" s="250"/>
      <c r="I172" s="171"/>
      <c r="J172" s="171"/>
      <c r="K172" s="171"/>
      <c r="L172" s="171"/>
      <c r="M172" s="171"/>
      <c r="N172" s="171"/>
      <c r="O172" s="171"/>
      <c r="P172" s="171"/>
      <c r="Q172" s="171"/>
    </row>
    <row r="173" customFormat="false" ht="12.75" hidden="false" customHeight="false" outlineLevel="0" collapsed="false">
      <c r="A173" s="171"/>
      <c r="B173" s="171" t="n">
        <f aca="false">B172+E$12</f>
        <v>153</v>
      </c>
      <c r="C173" s="288" t="n">
        <f aca="false">I$11*C172*(1-C172)*D172</f>
        <v>0.47038084434318</v>
      </c>
      <c r="D173" s="288" t="n">
        <f aca="false">+I$12*D172*(1-D172)*(1-C172)</f>
        <v>0.539474963613938</v>
      </c>
      <c r="E173" s="245"/>
      <c r="F173" s="171"/>
      <c r="G173" s="247"/>
      <c r="H173" s="250"/>
      <c r="I173" s="171"/>
      <c r="J173" s="171"/>
      <c r="K173" s="171"/>
      <c r="L173" s="171"/>
      <c r="M173" s="171"/>
      <c r="N173" s="171"/>
      <c r="O173" s="171"/>
      <c r="P173" s="171"/>
      <c r="Q173" s="171"/>
    </row>
    <row r="174" customFormat="false" ht="12.75" hidden="false" customHeight="false" outlineLevel="0" collapsed="false">
      <c r="A174" s="171"/>
      <c r="B174" s="171" t="n">
        <f aca="false">B173+E$12</f>
        <v>154</v>
      </c>
      <c r="C174" s="288" t="n">
        <f aca="false">I$11*C173*(1-C173)*D173</f>
        <v>0.470384118920701</v>
      </c>
      <c r="D174" s="288" t="n">
        <f aca="false">+I$12*D173*(1-D173)*(1-C173)</f>
        <v>0.539475941040833</v>
      </c>
      <c r="E174" s="245"/>
      <c r="F174" s="171"/>
      <c r="G174" s="247"/>
      <c r="H174" s="250"/>
      <c r="I174" s="171"/>
      <c r="J174" s="171"/>
      <c r="K174" s="171"/>
      <c r="L174" s="171"/>
      <c r="M174" s="171"/>
      <c r="N174" s="171"/>
      <c r="O174" s="171"/>
      <c r="P174" s="171"/>
      <c r="Q174" s="171"/>
    </row>
    <row r="175" customFormat="false" ht="12.75" hidden="false" customHeight="false" outlineLevel="0" collapsed="false">
      <c r="A175" s="171"/>
      <c r="B175" s="171" t="n">
        <f aca="false">B174+E$12</f>
        <v>155</v>
      </c>
      <c r="C175" s="288" t="n">
        <f aca="false">I$11*C174*(1-C174)*D174</f>
        <v>0.470385337415005</v>
      </c>
      <c r="D175" s="288" t="n">
        <f aca="false">+I$12*D174*(1-D174)*(1-C174)</f>
        <v>0.539472437953747</v>
      </c>
      <c r="E175" s="245"/>
      <c r="F175" s="171"/>
      <c r="G175" s="247"/>
      <c r="H175" s="250"/>
      <c r="I175" s="171"/>
      <c r="J175" s="171"/>
      <c r="K175" s="171"/>
      <c r="L175" s="171"/>
      <c r="M175" s="171"/>
      <c r="N175" s="171"/>
      <c r="O175" s="171"/>
      <c r="P175" s="171"/>
      <c r="Q175" s="171"/>
    </row>
    <row r="176" customFormat="false" ht="12.75" hidden="false" customHeight="false" outlineLevel="0" collapsed="false">
      <c r="A176" s="171"/>
      <c r="B176" s="171" t="n">
        <f aca="false">B175+E$12</f>
        <v>156</v>
      </c>
      <c r="C176" s="288" t="n">
        <f aca="false">I$11*C175*(1-C175)*D175</f>
        <v>0.47038241923973</v>
      </c>
      <c r="D176" s="288" t="n">
        <f aca="false">+I$12*D175*(1-D175)*(1-C175)</f>
        <v>0.539471797316895</v>
      </c>
      <c r="E176" s="245"/>
      <c r="F176" s="171"/>
      <c r="G176" s="247"/>
      <c r="H176" s="250"/>
      <c r="I176" s="171"/>
      <c r="J176" s="171"/>
      <c r="K176" s="171"/>
      <c r="L176" s="171"/>
      <c r="M176" s="171"/>
      <c r="N176" s="171"/>
      <c r="O176" s="171"/>
      <c r="P176" s="171"/>
      <c r="Q176" s="171"/>
    </row>
    <row r="177" customFormat="false" ht="12.75" hidden="false" customHeight="false" outlineLevel="0" collapsed="false">
      <c r="A177" s="171"/>
      <c r="B177" s="171" t="n">
        <f aca="false">B176+E$12</f>
        <v>157</v>
      </c>
      <c r="C177" s="288" t="n">
        <f aca="false">I$11*C176*(1-C176)*D176</f>
        <v>0.470381534281904</v>
      </c>
      <c r="D177" s="288" t="n">
        <f aca="false">+I$12*D176*(1-D176)*(1-C176)</f>
        <v>0.539474879624234</v>
      </c>
      <c r="E177" s="245"/>
      <c r="F177" s="171"/>
      <c r="G177" s="247"/>
      <c r="H177" s="250"/>
      <c r="I177" s="171"/>
      <c r="J177" s="171"/>
      <c r="K177" s="171"/>
      <c r="L177" s="171"/>
      <c r="M177" s="171"/>
      <c r="N177" s="171"/>
      <c r="O177" s="171"/>
      <c r="P177" s="171"/>
      <c r="Q177" s="171"/>
    </row>
    <row r="178" customFormat="false" ht="12.75" hidden="false" customHeight="false" outlineLevel="0" collapsed="false">
      <c r="A178" s="171"/>
      <c r="B178" s="171" t="n">
        <f aca="false">B177+E$12</f>
        <v>158</v>
      </c>
      <c r="C178" s="288" t="n">
        <f aca="false">I$11*C177*(1-C177)*D177</f>
        <v>0.470384122857408</v>
      </c>
      <c r="D178" s="288" t="n">
        <f aca="false">+I$12*D177*(1-D177)*(1-C177)</f>
        <v>0.539475252660337</v>
      </c>
      <c r="E178" s="245"/>
      <c r="F178" s="171"/>
      <c r="G178" s="247"/>
      <c r="H178" s="250"/>
      <c r="I178" s="171"/>
      <c r="J178" s="171"/>
      <c r="K178" s="171"/>
      <c r="L178" s="171"/>
      <c r="M178" s="171"/>
      <c r="N178" s="171"/>
      <c r="O178" s="171"/>
      <c r="P178" s="171"/>
      <c r="Q178" s="171"/>
    </row>
    <row r="179" customFormat="false" ht="12.75" hidden="false" customHeight="false" outlineLevel="0" collapsed="false">
      <c r="A179" s="171"/>
      <c r="B179" s="171" t="n">
        <f aca="false">B178+E$12</f>
        <v>159</v>
      </c>
      <c r="C179" s="288" t="n">
        <f aca="false">I$11*C178*(1-C178)*D178</f>
        <v>0.470384737635576</v>
      </c>
      <c r="D179" s="288" t="n">
        <f aca="false">+I$12*D178*(1-D178)*(1-C178)</f>
        <v>0.539472551957389</v>
      </c>
      <c r="E179" s="245"/>
      <c r="F179" s="171"/>
      <c r="G179" s="247"/>
      <c r="H179" s="250"/>
      <c r="I179" s="171"/>
      <c r="J179" s="171"/>
      <c r="K179" s="171"/>
      <c r="L179" s="171"/>
      <c r="M179" s="171"/>
      <c r="N179" s="171"/>
      <c r="O179" s="171"/>
      <c r="P179" s="171"/>
      <c r="Q179" s="171"/>
    </row>
    <row r="180" customFormat="false" ht="12.75" hidden="false" customHeight="false" outlineLevel="0" collapsed="false">
      <c r="A180" s="171"/>
      <c r="B180" s="171" t="n">
        <f aca="false">B179+E$12</f>
        <v>160</v>
      </c>
      <c r="C180" s="288" t="n">
        <f aca="false">I$11*C179*(1-C179)*D179</f>
        <v>0.47038245156651</v>
      </c>
      <c r="D180" s="288" t="n">
        <f aca="false">+I$12*D179*(1-D179)*(1-C179)</f>
        <v>0.539472388716521</v>
      </c>
      <c r="E180" s="245"/>
      <c r="F180" s="171"/>
      <c r="G180" s="247"/>
      <c r="H180" s="250"/>
      <c r="I180" s="171"/>
      <c r="J180" s="171"/>
      <c r="K180" s="171"/>
      <c r="L180" s="171"/>
      <c r="M180" s="171"/>
      <c r="N180" s="171"/>
      <c r="O180" s="171"/>
      <c r="P180" s="171"/>
      <c r="Q180" s="171"/>
    </row>
    <row r="181" customFormat="false" ht="12.75" hidden="false" customHeight="false" outlineLevel="0" collapsed="false">
      <c r="A181" s="171"/>
      <c r="B181" s="171" t="n">
        <f aca="false">B180+E$12</f>
        <v>161</v>
      </c>
      <c r="C181" s="288" t="n">
        <f aca="false">I$11*C180*(1-C180)*D180</f>
        <v>0.470382053556448</v>
      </c>
      <c r="D181" s="288" t="n">
        <f aca="false">+I$12*D180*(1-D180)*(1-C180)</f>
        <v>0.539474745316921</v>
      </c>
      <c r="E181" s="245"/>
      <c r="F181" s="171"/>
      <c r="G181" s="247"/>
      <c r="H181" s="250"/>
      <c r="I181" s="171"/>
      <c r="J181" s="171"/>
      <c r="K181" s="171"/>
      <c r="L181" s="171"/>
      <c r="M181" s="171"/>
      <c r="N181" s="171"/>
      <c r="O181" s="171"/>
      <c r="P181" s="171"/>
      <c r="Q181" s="171"/>
    </row>
    <row r="182" customFormat="false" ht="12.75" hidden="false" customHeight="false" outlineLevel="0" collapsed="false">
      <c r="A182" s="171"/>
      <c r="B182" s="171" t="n">
        <f aca="false">B181+E$12</f>
        <v>162</v>
      </c>
      <c r="C182" s="288" t="n">
        <f aca="false">I$11*C181*(1-C181)*D181</f>
        <v>0.470384063830662</v>
      </c>
      <c r="D182" s="288" t="n">
        <f aca="false">+I$12*D181*(1-D181)*(1-C181)</f>
        <v>0.53947474674634</v>
      </c>
      <c r="E182" s="245"/>
      <c r="F182" s="171"/>
      <c r="G182" s="247"/>
      <c r="H182" s="250"/>
      <c r="I182" s="171"/>
      <c r="J182" s="171"/>
      <c r="K182" s="171"/>
      <c r="L182" s="171"/>
      <c r="M182" s="171"/>
      <c r="N182" s="171"/>
      <c r="O182" s="171"/>
      <c r="P182" s="171"/>
      <c r="Q182" s="171"/>
    </row>
    <row r="183" customFormat="false" ht="12.75" hidden="false" customHeight="false" outlineLevel="0" collapsed="false">
      <c r="A183" s="171"/>
      <c r="B183" s="171" t="n">
        <f aca="false">B182+E$12</f>
        <v>163</v>
      </c>
      <c r="C183" s="288" t="n">
        <f aca="false">I$11*C182*(1-C182)*D182</f>
        <v>0.470384289912403</v>
      </c>
      <c r="D183" s="288" t="n">
        <f aca="false">+I$12*D182*(1-D182)*(1-C182)</f>
        <v>0.539472698813556</v>
      </c>
      <c r="E183" s="245"/>
      <c r="F183" s="171"/>
      <c r="G183" s="247"/>
      <c r="H183" s="250"/>
      <c r="I183" s="171"/>
      <c r="J183" s="171"/>
      <c r="K183" s="171"/>
      <c r="L183" s="171"/>
      <c r="M183" s="171"/>
      <c r="N183" s="171"/>
      <c r="O183" s="171"/>
      <c r="P183" s="171"/>
      <c r="Q183" s="171"/>
    </row>
    <row r="184" customFormat="false" ht="12.75" hidden="false" customHeight="false" outlineLevel="0" collapsed="false">
      <c r="A184" s="171"/>
      <c r="B184" s="171" t="n">
        <f aca="false">B183+E$12</f>
        <v>164</v>
      </c>
      <c r="C184" s="288" t="n">
        <f aca="false">I$11*C183*(1-C183)*D183</f>
        <v>0.470382529542731</v>
      </c>
      <c r="D184" s="288" t="n">
        <f aca="false">+I$12*D183*(1-D183)*(1-C183)</f>
        <v>0.539472819598036</v>
      </c>
      <c r="E184" s="245"/>
      <c r="F184" s="171"/>
      <c r="G184" s="247"/>
      <c r="H184" s="250"/>
      <c r="I184" s="171"/>
      <c r="J184" s="171"/>
      <c r="K184" s="171"/>
      <c r="L184" s="171"/>
      <c r="M184" s="171"/>
      <c r="N184" s="171"/>
      <c r="O184" s="171"/>
      <c r="P184" s="171"/>
      <c r="Q184" s="171"/>
    </row>
    <row r="185" customFormat="false" ht="12.75" hidden="false" customHeight="false" outlineLevel="0" collapsed="false">
      <c r="A185" s="171"/>
      <c r="B185" s="171" t="n">
        <f aca="false">B184+E$12</f>
        <v>165</v>
      </c>
      <c r="C185" s="288" t="n">
        <f aca="false">I$11*C184*(1-C184)*D184</f>
        <v>0.470382437976125</v>
      </c>
      <c r="D185" s="288" t="n">
        <f aca="false">+I$12*D184*(1-D184)*(1-C184)</f>
        <v>0.539474592025927</v>
      </c>
      <c r="E185" s="245"/>
      <c r="F185" s="171"/>
      <c r="G185" s="247"/>
      <c r="H185" s="250"/>
      <c r="I185" s="171"/>
      <c r="J185" s="171"/>
      <c r="K185" s="171"/>
      <c r="L185" s="171"/>
      <c r="M185" s="171"/>
      <c r="N185" s="171"/>
      <c r="O185" s="171"/>
      <c r="P185" s="171"/>
      <c r="Q185" s="171"/>
    </row>
    <row r="186" customFormat="false" ht="12.75" hidden="false" customHeight="false" outlineLevel="0" collapsed="false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</row>
  </sheetData>
  <sheetProtection sheet="true" objects="true" scenarios="true"/>
  <mergeCells count="2">
    <mergeCell ref="B18:E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2013-01-19T14:36:53Z</dcterms:created>
  <dc:creator>Douwe</dc:creator>
  <dc:description/>
  <dc:language>nl-NL</dc:language>
  <cp:lastModifiedBy/>
  <dcterms:modified xsi:type="dcterms:W3CDTF">2021-01-04T15:27:55Z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