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dkwie\Documents\aa-website 2021\V6C\dynsim\"/>
    </mc:Choice>
  </mc:AlternateContent>
  <xr:revisionPtr revIDLastSave="0" documentId="8_{7D3FC453-4675-4DAA-8B8A-2EC7F9163535}" xr6:coauthVersionLast="47" xr6:coauthVersionMax="47" xr10:uidLastSave="{00000000-0000-0000-0000-000000000000}"/>
  <bookViews>
    <workbookView xWindow="2580" yWindow="975" windowWidth="24390" windowHeight="14715" xr2:uid="{00000000-000D-0000-FFFF-FFFF00000000}"/>
  </bookViews>
  <sheets>
    <sheet name="Fit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glKn2oaRY9X8vQGI6zvEVQVisCRQ=="/>
    </ext>
  </extLst>
</workbook>
</file>

<file path=xl/calcChain.xml><?xml version="1.0" encoding="utf-8"?>
<calcChain xmlns="http://schemas.openxmlformats.org/spreadsheetml/2006/main">
  <c r="C15" i="1" l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H10" i="1"/>
  <c r="F14" i="1" s="1"/>
  <c r="H8" i="1"/>
  <c r="E14" i="1" s="1"/>
  <c r="G5" i="1"/>
  <c r="F15" i="1" l="1"/>
  <c r="I14" i="1"/>
  <c r="H11" i="1"/>
  <c r="G14" i="1" s="1"/>
  <c r="H14" i="1" l="1"/>
  <c r="E15" i="1"/>
  <c r="G15" i="1" s="1"/>
  <c r="H15" i="1" s="1"/>
  <c r="F16" i="1"/>
  <c r="E16" i="1" l="1"/>
  <c r="I15" i="1"/>
  <c r="I16" i="1" l="1"/>
  <c r="G16" i="1"/>
  <c r="E17" i="1" s="1"/>
  <c r="F17" i="1"/>
  <c r="I17" i="1" l="1"/>
  <c r="F18" i="1"/>
  <c r="G17" i="1"/>
  <c r="H16" i="1"/>
  <c r="H17" i="1" l="1"/>
  <c r="E18" i="1"/>
  <c r="F19" i="1" s="1"/>
  <c r="I18" i="1" l="1"/>
  <c r="G18" i="1"/>
  <c r="E19" i="1" s="1"/>
  <c r="F20" i="1" s="1"/>
  <c r="I19" i="1" l="1"/>
  <c r="G19" i="1"/>
  <c r="E20" i="1" s="1"/>
  <c r="H18" i="1"/>
  <c r="I20" i="1" l="1"/>
  <c r="G20" i="1"/>
  <c r="H19" i="1"/>
  <c r="F21" i="1"/>
  <c r="H20" i="1" l="1"/>
  <c r="E21" i="1"/>
  <c r="I21" i="1" l="1"/>
  <c r="F22" i="1"/>
  <c r="G21" i="1"/>
  <c r="H21" i="1" l="1"/>
  <c r="E22" i="1"/>
  <c r="F23" i="1" s="1"/>
  <c r="I22" i="1" l="1"/>
  <c r="G22" i="1"/>
  <c r="E23" i="1" s="1"/>
  <c r="I23" i="1" l="1"/>
  <c r="F24" i="1"/>
  <c r="G23" i="1"/>
  <c r="H22" i="1"/>
  <c r="H23" i="1" l="1"/>
  <c r="E24" i="1"/>
  <c r="F25" i="1" s="1"/>
  <c r="I24" i="1" l="1"/>
  <c r="G24" i="1"/>
  <c r="E25" i="1" s="1"/>
  <c r="I25" i="1" l="1"/>
  <c r="F26" i="1"/>
  <c r="G25" i="1"/>
  <c r="H24" i="1"/>
  <c r="H25" i="1" l="1"/>
  <c r="E26" i="1"/>
  <c r="F27" i="1" s="1"/>
  <c r="I26" i="1" l="1"/>
  <c r="G26" i="1"/>
  <c r="E27" i="1" s="1"/>
  <c r="I27" i="1" l="1"/>
  <c r="G27" i="1"/>
  <c r="H26" i="1"/>
  <c r="F28" i="1"/>
  <c r="H27" i="1" l="1"/>
  <c r="E28" i="1"/>
  <c r="F29" i="1" s="1"/>
  <c r="I28" i="1" l="1"/>
  <c r="G28" i="1"/>
  <c r="E29" i="1" s="1"/>
  <c r="I29" i="1" l="1"/>
  <c r="G29" i="1"/>
  <c r="H28" i="1"/>
  <c r="F30" i="1"/>
  <c r="H29" i="1" l="1"/>
  <c r="E30" i="1"/>
  <c r="F31" i="1" s="1"/>
  <c r="I30" i="1" l="1"/>
  <c r="G30" i="1"/>
  <c r="E31" i="1" s="1"/>
  <c r="I31" i="1" l="1"/>
  <c r="G31" i="1"/>
  <c r="H30" i="1"/>
  <c r="F32" i="1"/>
  <c r="H31" i="1" l="1"/>
  <c r="E32" i="1"/>
  <c r="F33" i="1" s="1"/>
  <c r="I32" i="1" l="1"/>
  <c r="G32" i="1"/>
  <c r="E33" i="1" s="1"/>
  <c r="I33" i="1" l="1"/>
  <c r="F34" i="1"/>
  <c r="G33" i="1"/>
  <c r="H32" i="1"/>
  <c r="H33" i="1" l="1"/>
  <c r="E34" i="1"/>
  <c r="F35" i="1" s="1"/>
  <c r="I34" i="1" l="1"/>
  <c r="G34" i="1"/>
  <c r="E35" i="1" s="1"/>
  <c r="I35" i="1" l="1"/>
  <c r="F36" i="1"/>
  <c r="G35" i="1"/>
  <c r="H34" i="1"/>
  <c r="H35" i="1" l="1"/>
  <c r="E36" i="1"/>
  <c r="F37" i="1" s="1"/>
  <c r="I36" i="1" l="1"/>
  <c r="G36" i="1"/>
  <c r="E37" i="1" s="1"/>
  <c r="I37" i="1" l="1"/>
  <c r="G37" i="1"/>
  <c r="H36" i="1"/>
  <c r="F38" i="1"/>
  <c r="H37" i="1" l="1"/>
  <c r="E38" i="1"/>
  <c r="F39" i="1" s="1"/>
  <c r="I38" i="1" l="1"/>
  <c r="G38" i="1"/>
  <c r="E39" i="1" s="1"/>
  <c r="I39" i="1" l="1"/>
  <c r="G39" i="1"/>
  <c r="H38" i="1"/>
  <c r="F40" i="1"/>
  <c r="H39" i="1" l="1"/>
  <c r="E40" i="1"/>
  <c r="F41" i="1" s="1"/>
  <c r="I40" i="1" l="1"/>
  <c r="G40" i="1"/>
  <c r="E41" i="1" s="1"/>
  <c r="I41" i="1" l="1"/>
  <c r="F42" i="1"/>
  <c r="G41" i="1"/>
  <c r="H40" i="1"/>
  <c r="H41" i="1" l="1"/>
  <c r="E42" i="1"/>
  <c r="F43" i="1" s="1"/>
  <c r="I42" i="1" l="1"/>
  <c r="G42" i="1"/>
  <c r="E43" i="1" s="1"/>
  <c r="I43" i="1" l="1"/>
  <c r="G43" i="1"/>
  <c r="H42" i="1"/>
  <c r="F44" i="1"/>
  <c r="H43" i="1" l="1"/>
  <c r="E44" i="1"/>
  <c r="F45" i="1" s="1"/>
  <c r="I44" i="1" l="1"/>
  <c r="G44" i="1"/>
  <c r="E45" i="1" s="1"/>
  <c r="I45" i="1" l="1"/>
  <c r="F46" i="1"/>
  <c r="G45" i="1"/>
  <c r="H44" i="1"/>
  <c r="H45" i="1" l="1"/>
  <c r="E46" i="1"/>
  <c r="F47" i="1" s="1"/>
  <c r="I46" i="1" l="1"/>
  <c r="G46" i="1"/>
  <c r="E47" i="1" s="1"/>
  <c r="I47" i="1" l="1"/>
  <c r="G47" i="1"/>
  <c r="H46" i="1"/>
  <c r="F48" i="1"/>
  <c r="H47" i="1" l="1"/>
  <c r="E48" i="1"/>
  <c r="F49" i="1" s="1"/>
  <c r="I48" i="1" l="1"/>
  <c r="G48" i="1"/>
  <c r="E49" i="1" s="1"/>
  <c r="F50" i="1" s="1"/>
  <c r="I49" i="1" l="1"/>
  <c r="G49" i="1"/>
  <c r="E50" i="1" s="1"/>
  <c r="H48" i="1"/>
  <c r="I50" i="1" l="1"/>
  <c r="G50" i="1"/>
  <c r="H49" i="1"/>
  <c r="F51" i="1"/>
  <c r="H50" i="1" l="1"/>
  <c r="E51" i="1"/>
  <c r="I51" i="1" l="1"/>
  <c r="F52" i="1"/>
  <c r="G51" i="1"/>
  <c r="H51" i="1" l="1"/>
  <c r="E52" i="1"/>
  <c r="I52" i="1" l="1"/>
  <c r="R11" i="1" s="1"/>
  <c r="R5" i="1"/>
  <c r="S4" i="1" s="1"/>
  <c r="R7" i="1"/>
  <c r="G52" i="1"/>
  <c r="H52" i="1" s="1"/>
  <c r="R9" i="1" l="1"/>
  <c r="S6" i="1"/>
</calcChain>
</file>

<file path=xl/sharedStrings.xml><?xml version="1.0" encoding="utf-8"?>
<sst xmlns="http://schemas.openxmlformats.org/spreadsheetml/2006/main" count="38" uniqueCount="32">
  <si>
    <t xml:space="preserve">GRIEP - FIT   In een bepaald griepseizoen zijn de aantallen griepgevallen per vijf dagen waargenomen en genoteerd.   </t>
  </si>
  <si>
    <t>Kies parameter-waarden in de groene cellen om een zo goed mogelijke "fit" met de waarnemingen te krijgen.</t>
  </si>
  <si>
    <t>VARIABELEN</t>
  </si>
  <si>
    <t>STARTWAARDEN</t>
  </si>
  <si>
    <t>PARAMETERS</t>
  </si>
  <si>
    <t>RESULTATEN</t>
  </si>
  <si>
    <t>tijd</t>
  </si>
  <si>
    <t>t</t>
  </si>
  <si>
    <t>dagen</t>
  </si>
  <si>
    <t>gemiddeld aantal besmettingen / besmet persoon / dag: b</t>
  </si>
  <si>
    <t>Totaal aantal personen dat gedurende de griepgolf ziek geweest is</t>
  </si>
  <si>
    <t>%</t>
  </si>
  <si>
    <t>stapgrootte tijd</t>
  </si>
  <si>
    <r>
      <rPr>
        <sz val="10"/>
        <color theme="1"/>
        <rFont val="Arial"/>
      </rPr>
      <t>∆</t>
    </r>
    <r>
      <rPr>
        <sz val="10"/>
        <color theme="1"/>
        <rFont val="Arial"/>
      </rPr>
      <t>t</t>
    </r>
  </si>
  <si>
    <t>totaal aantal personen</t>
  </si>
  <si>
    <t>N</t>
  </si>
  <si>
    <t>aantal dagen dat iemand besmettelijk blijft: d</t>
  </si>
  <si>
    <t>Grootste aantal personen dat tegelijk ziek is</t>
  </si>
  <si>
    <t>aantal besmette personen</t>
  </si>
  <si>
    <t>B</t>
  </si>
  <si>
    <t>initieel percentage besmette personen</t>
  </si>
  <si>
    <t>Na hoeveel dagen valt dat maximum ?</t>
  </si>
  <si>
    <t>aantal immune personen</t>
  </si>
  <si>
    <t>I</t>
  </si>
  <si>
    <t>initieel percentage immune personen</t>
  </si>
  <si>
    <t>aantal vatbare personen</t>
  </si>
  <si>
    <t>V</t>
  </si>
  <si>
    <t>Gemiddelde afwijking</t>
  </si>
  <si>
    <t>waar-neming</t>
  </si>
  <si>
    <t>model       B</t>
  </si>
  <si>
    <t>totaal</t>
  </si>
  <si>
    <t>afwijking-kwadraat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</si>
</sst>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Arial"/>
    </font>
    <font>
      <b/>
      <sz val="10"/>
      <color theme="1"/>
      <name val="Arial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sz val="10"/>
      <color theme="1"/>
      <name val="Arial"/>
    </font>
    <font>
      <sz val="12"/>
      <color theme="1"/>
      <name val="Arial"/>
    </font>
    <font>
      <b/>
      <sz val="11"/>
      <color rgb="FFFF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FF8080"/>
        <bgColor rgb="FFFF8080"/>
      </patternFill>
    </fill>
    <fill>
      <patternFill patternType="solid">
        <fgColor rgb="FFCCFFFF"/>
        <bgColor rgb="FFCCFFFF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00FFFF"/>
        <bgColor rgb="FF00FFFF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3" borderId="4" xfId="0" applyFont="1" applyFill="1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0" fontId="3" fillId="7" borderId="18" xfId="0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8" borderId="24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" fontId="3" fillId="8" borderId="24" xfId="0" applyNumberFormat="1" applyFont="1" applyFill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6" fillId="7" borderId="35" xfId="0" applyFont="1" applyFill="1" applyBorder="1" applyAlignment="1">
      <alignment horizontal="center" vertical="center"/>
    </xf>
    <xf numFmtId="1" fontId="8" fillId="9" borderId="35" xfId="0" applyNumberFormat="1" applyFont="1" applyFill="1" applyBorder="1" applyAlignment="1">
      <alignment horizontal="center" vertical="center"/>
    </xf>
    <xf numFmtId="0" fontId="3" fillId="10" borderId="36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" fontId="3" fillId="0" borderId="24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4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1" fillId="5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1" fillId="6" borderId="7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0" borderId="14" xfId="0" applyFont="1" applyBorder="1" applyAlignment="1">
      <alignment horizontal="center" vertical="center" wrapText="1"/>
    </xf>
    <xf numFmtId="0" fontId="2" fillId="0" borderId="19" xfId="0" applyFont="1" applyBorder="1"/>
    <xf numFmtId="0" fontId="6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13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5" fillId="0" borderId="3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34" xfId="0" applyFont="1" applyBorder="1"/>
    <xf numFmtId="0" fontId="7" fillId="0" borderId="29" xfId="0" applyFont="1" applyBorder="1" applyAlignment="1">
      <alignment horizontal="center" vertical="center"/>
    </xf>
    <xf numFmtId="0" fontId="2" fillId="0" borderId="29" xfId="0" applyFont="1" applyBorder="1"/>
    <xf numFmtId="0" fontId="2" fillId="0" borderId="30" xfId="0" applyFont="1" applyBorder="1"/>
    <xf numFmtId="0" fontId="3" fillId="9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2" fillId="0" borderId="16" xfId="0" applyFont="1" applyBorder="1"/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Model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Fitting!$C$14:$C$52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</c:numCache>
            </c:numRef>
          </c:xVal>
          <c:yVal>
            <c:numRef>
              <c:f>Fitting!$D$14:$D$52</c:f>
              <c:numCache>
                <c:formatCode>General</c:formatCode>
                <c:ptCount val="39"/>
                <c:pt idx="0">
                  <c:v>1600</c:v>
                </c:pt>
                <c:pt idx="1">
                  <c:v>2400</c:v>
                </c:pt>
                <c:pt idx="2">
                  <c:v>3500</c:v>
                </c:pt>
                <c:pt idx="3">
                  <c:v>5050</c:v>
                </c:pt>
                <c:pt idx="4">
                  <c:v>7450</c:v>
                </c:pt>
                <c:pt idx="5">
                  <c:v>11000</c:v>
                </c:pt>
                <c:pt idx="6">
                  <c:v>16000</c:v>
                </c:pt>
                <c:pt idx="7">
                  <c:v>23400</c:v>
                </c:pt>
                <c:pt idx="8">
                  <c:v>34100</c:v>
                </c:pt>
                <c:pt idx="9">
                  <c:v>49500</c:v>
                </c:pt>
                <c:pt idx="10">
                  <c:v>71400</c:v>
                </c:pt>
                <c:pt idx="11">
                  <c:v>102100</c:v>
                </c:pt>
                <c:pt idx="12">
                  <c:v>144000</c:v>
                </c:pt>
                <c:pt idx="13">
                  <c:v>199350</c:v>
                </c:pt>
                <c:pt idx="14">
                  <c:v>268750</c:v>
                </c:pt>
                <c:pt idx="15">
                  <c:v>349150</c:v>
                </c:pt>
                <c:pt idx="16">
                  <c:v>431400</c:v>
                </c:pt>
                <c:pt idx="17">
                  <c:v>499100</c:v>
                </c:pt>
                <c:pt idx="18">
                  <c:v>532050</c:v>
                </c:pt>
                <c:pt idx="19">
                  <c:v>515600</c:v>
                </c:pt>
                <c:pt idx="20">
                  <c:v>451200</c:v>
                </c:pt>
                <c:pt idx="21">
                  <c:v>357800</c:v>
                </c:pt>
                <c:pt idx="22">
                  <c:v>260400</c:v>
                </c:pt>
                <c:pt idx="23">
                  <c:v>177150</c:v>
                </c:pt>
                <c:pt idx="24">
                  <c:v>114800</c:v>
                </c:pt>
                <c:pt idx="25">
                  <c:v>72000</c:v>
                </c:pt>
                <c:pt idx="26">
                  <c:v>44200</c:v>
                </c:pt>
                <c:pt idx="27">
                  <c:v>26800</c:v>
                </c:pt>
                <c:pt idx="28">
                  <c:v>16100</c:v>
                </c:pt>
                <c:pt idx="29">
                  <c:v>9630</c:v>
                </c:pt>
                <c:pt idx="30">
                  <c:v>5744</c:v>
                </c:pt>
                <c:pt idx="31">
                  <c:v>3420</c:v>
                </c:pt>
                <c:pt idx="32">
                  <c:v>2035</c:v>
                </c:pt>
                <c:pt idx="33">
                  <c:v>1210</c:v>
                </c:pt>
                <c:pt idx="34">
                  <c:v>720</c:v>
                </c:pt>
                <c:pt idx="35">
                  <c:v>425</c:v>
                </c:pt>
                <c:pt idx="36">
                  <c:v>250</c:v>
                </c:pt>
                <c:pt idx="37">
                  <c:v>150</c:v>
                </c:pt>
                <c:pt idx="38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57-4CF0-AA82-786871805AAF}"/>
            </c:ext>
          </c:extLst>
        </c:ser>
        <c:ser>
          <c:idx val="1"/>
          <c:order val="1"/>
          <c:tx>
            <c:v>Waarnemingen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Fitting!$C$14:$C$52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</c:numCache>
            </c:numRef>
          </c:xVal>
          <c:yVal>
            <c:numRef>
              <c:f>Fitting!$E$14:$E$52</c:f>
              <c:numCache>
                <c:formatCode>0</c:formatCode>
                <c:ptCount val="39"/>
                <c:pt idx="0">
                  <c:v>1600</c:v>
                </c:pt>
                <c:pt idx="1">
                  <c:v>2359.6</c:v>
                </c:pt>
                <c:pt idx="2">
                  <c:v>3478.9501449750001</c:v>
                </c:pt>
                <c:pt idx="3">
                  <c:v>5127.407972415428</c:v>
                </c:pt>
                <c:pt idx="4">
                  <c:v>7552.8594477764846</c:v>
                </c:pt>
                <c:pt idx="5">
                  <c:v>11116.724779013257</c:v>
                </c:pt>
                <c:pt idx="6">
                  <c:v>16342.913279112761</c:v>
                </c:pt>
                <c:pt idx="7">
                  <c:v>23984.301684471695</c:v>
                </c:pt>
                <c:pt idx="8">
                  <c:v>35108.660178245431</c:v>
                </c:pt>
                <c:pt idx="9">
                  <c:v>51200.103364904498</c:v>
                </c:pt>
                <c:pt idx="10">
                  <c:v>74257.177746680769</c:v>
                </c:pt>
                <c:pt idx="11">
                  <c:v>106836.02123387485</c:v>
                </c:pt>
                <c:pt idx="12">
                  <c:v>151924.74975661392</c:v>
                </c:pt>
                <c:pt idx="13">
                  <c:v>212436.15279329821</c:v>
                </c:pt>
                <c:pt idx="14">
                  <c:v>289997.73327954399</c:v>
                </c:pt>
                <c:pt idx="15">
                  <c:v>382737.04384431185</c:v>
                </c:pt>
                <c:pt idx="16">
                  <c:v>482245.06319256965</c:v>
                </c:pt>
                <c:pt idx="17">
                  <c:v>571286.68144500849</c:v>
                </c:pt>
                <c:pt idx="18">
                  <c:v>625773.8499294793</c:v>
                </c:pt>
                <c:pt idx="19">
                  <c:v>624271.40660625836</c:v>
                </c:pt>
                <c:pt idx="20">
                  <c:v>561879.63475632516</c:v>
                </c:pt>
                <c:pt idx="21">
                  <c:v>456394.01709637948</c:v>
                </c:pt>
                <c:pt idx="22">
                  <c:v>338165.78502556263</c:v>
                </c:pt>
                <c:pt idx="23">
                  <c:v>232696.27084685245</c:v>
                </c:pt>
                <c:pt idx="24">
                  <c:v>151660.77227040203</c:v>
                </c:pt>
                <c:pt idx="25">
                  <c:v>95251.640913892581</c:v>
                </c:pt>
                <c:pt idx="26">
                  <c:v>58405.842739201944</c:v>
                </c:pt>
                <c:pt idx="27">
                  <c:v>35279.945596754682</c:v>
                </c:pt>
                <c:pt idx="28">
                  <c:v>21116.308091758052</c:v>
                </c:pt>
                <c:pt idx="29">
                  <c:v>12569.19330271061</c:v>
                </c:pt>
                <c:pt idx="30">
                  <c:v>7456.9551403046098</c:v>
                </c:pt>
                <c:pt idx="31">
                  <c:v>4415.3170075498992</c:v>
                </c:pt>
                <c:pt idx="32">
                  <c:v>2611.2949988365554</c:v>
                </c:pt>
                <c:pt idx="33">
                  <c:v>1543.2996707836451</c:v>
                </c:pt>
                <c:pt idx="34">
                  <c:v>911.73233043647213</c:v>
                </c:pt>
                <c:pt idx="35">
                  <c:v>538.49256148064296</c:v>
                </c:pt>
                <c:pt idx="36">
                  <c:v>318.00224681059609</c:v>
                </c:pt>
                <c:pt idx="37">
                  <c:v>187.77774768010335</c:v>
                </c:pt>
                <c:pt idx="38">
                  <c:v>110.87572763977596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57-4CF0-AA82-786871805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387328"/>
        <c:axId val="562386016"/>
      </c:scatterChart>
      <c:valAx>
        <c:axId val="562387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62386016"/>
        <c:crosses val="autoZero"/>
        <c:crossBetween val="midCat"/>
      </c:valAx>
      <c:valAx>
        <c:axId val="56238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62387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200025</xdr:colOff>
      <xdr:row>3</xdr:row>
      <xdr:rowOff>66675</xdr:rowOff>
    </xdr:from>
    <xdr:ext cx="47625" cy="2571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752975" y="819150"/>
          <a:ext cx="47625" cy="257175"/>
          <a:chOff x="5341238" y="3651413"/>
          <a:chExt cx="9525" cy="25717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5341238" y="3651413"/>
            <a:ext cx="9525" cy="257175"/>
          </a:xfrm>
          <a:prstGeom prst="straightConnector1">
            <a:avLst/>
          </a:prstGeom>
          <a:noFill/>
          <a:ln w="50800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9</xdr:col>
      <xdr:colOff>209550</xdr:colOff>
      <xdr:row>7</xdr:row>
      <xdr:rowOff>180975</xdr:rowOff>
    </xdr:from>
    <xdr:ext cx="47625" cy="20002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762500" y="2457450"/>
          <a:ext cx="47625" cy="200025"/>
          <a:chOff x="5341238" y="3679988"/>
          <a:chExt cx="9525" cy="200025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5341238" y="3679988"/>
            <a:ext cx="9525" cy="200025"/>
          </a:xfrm>
          <a:prstGeom prst="straightConnector1">
            <a:avLst/>
          </a:prstGeom>
          <a:noFill/>
          <a:ln w="50800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9</xdr:col>
      <xdr:colOff>228600</xdr:colOff>
      <xdr:row>9</xdr:row>
      <xdr:rowOff>104775</xdr:rowOff>
    </xdr:from>
    <xdr:ext cx="47625" cy="21907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781550" y="3143250"/>
          <a:ext cx="47625" cy="219075"/>
          <a:chOff x="5341238" y="3670463"/>
          <a:chExt cx="9525" cy="219075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5341238" y="3670463"/>
            <a:ext cx="9525" cy="219075"/>
          </a:xfrm>
          <a:prstGeom prst="straightConnector1">
            <a:avLst/>
          </a:prstGeom>
          <a:noFill/>
          <a:ln w="50800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twoCellAnchor>
    <xdr:from>
      <xdr:col>8</xdr:col>
      <xdr:colOff>23812</xdr:colOff>
      <xdr:row>12</xdr:row>
      <xdr:rowOff>28574</xdr:rowOff>
    </xdr:from>
    <xdr:to>
      <xdr:col>20</xdr:col>
      <xdr:colOff>295275</xdr:colOff>
      <xdr:row>35</xdr:row>
      <xdr:rowOff>76200</xdr:rowOff>
    </xdr:to>
    <xdr:graphicFrame macro="">
      <xdr:nvGraphicFramePr>
        <xdr:cNvPr id="10" name="Grafiek 9">
          <a:extLst>
            <a:ext uri="{FF2B5EF4-FFF2-40B4-BE49-F238E27FC236}">
              <a16:creationId xmlns:a16="http://schemas.microsoft.com/office/drawing/2014/main" id="{C48C92A5-8930-411B-B842-532EA9D66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00"/>
  <sheetViews>
    <sheetView tabSelected="1" workbookViewId="0">
      <selection activeCell="W14" sqref="W14"/>
    </sheetView>
  </sheetViews>
  <sheetFormatPr defaultColWidth="12.625" defaultRowHeight="15" customHeight="1" x14ac:dyDescent="0.2"/>
  <cols>
    <col min="1" max="1" width="0.875" customWidth="1"/>
    <col min="2" max="2" width="2.5" customWidth="1"/>
    <col min="3" max="3" width="5.125" customWidth="1"/>
    <col min="4" max="4" width="7.625" customWidth="1"/>
    <col min="5" max="5" width="8" customWidth="1"/>
    <col min="6" max="8" width="7.625" customWidth="1"/>
    <col min="9" max="9" width="12.75" customWidth="1"/>
    <col min="10" max="18" width="7.625" customWidth="1"/>
    <col min="19" max="19" width="6.625" customWidth="1"/>
    <col min="20" max="20" width="3.125" customWidth="1"/>
    <col min="21" max="26" width="7.625" customWidth="1"/>
  </cols>
  <sheetData>
    <row r="1" spans="2:20" ht="14.25" x14ac:dyDescent="0.2">
      <c r="B1" s="50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2:20" x14ac:dyDescent="0.25">
      <c r="B2" s="1"/>
      <c r="C2" s="2"/>
      <c r="D2" s="3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2:20" ht="30" customHeight="1" x14ac:dyDescent="0.25">
      <c r="B3" s="6" t="s">
        <v>2</v>
      </c>
      <c r="C3" s="7"/>
      <c r="D3" s="7"/>
      <c r="E3" s="7"/>
      <c r="F3" s="8"/>
      <c r="G3" s="9" t="s">
        <v>3</v>
      </c>
      <c r="H3" s="10"/>
      <c r="I3" s="53" t="s">
        <v>4</v>
      </c>
      <c r="J3" s="54"/>
      <c r="K3" s="55"/>
      <c r="L3" s="56"/>
      <c r="M3" s="56"/>
      <c r="N3" s="57"/>
      <c r="O3" s="58" t="s">
        <v>5</v>
      </c>
      <c r="P3" s="59"/>
      <c r="Q3" s="59"/>
      <c r="R3" s="54"/>
    </row>
    <row r="4" spans="2:20" ht="30" customHeight="1" x14ac:dyDescent="0.2">
      <c r="B4" s="11" t="s">
        <v>6</v>
      </c>
      <c r="C4" s="12"/>
      <c r="D4" s="11"/>
      <c r="E4" s="11"/>
      <c r="F4" s="13" t="s">
        <v>7</v>
      </c>
      <c r="G4" s="11">
        <v>0</v>
      </c>
      <c r="H4" s="14" t="s">
        <v>8</v>
      </c>
      <c r="I4" s="60" t="s">
        <v>9</v>
      </c>
      <c r="J4" s="15"/>
      <c r="K4" s="62"/>
      <c r="L4" s="59"/>
      <c r="M4" s="59"/>
      <c r="N4" s="59"/>
      <c r="O4" s="63" t="s">
        <v>10</v>
      </c>
      <c r="P4" s="64"/>
      <c r="Q4" s="65"/>
      <c r="R4" s="16"/>
      <c r="S4" s="17">
        <f>+R5*100/G6</f>
        <v>35.382190992186985</v>
      </c>
      <c r="T4" s="18" t="s">
        <v>11</v>
      </c>
    </row>
    <row r="5" spans="2:20" ht="30" customHeight="1" x14ac:dyDescent="0.25">
      <c r="B5" s="11" t="s">
        <v>12</v>
      </c>
      <c r="C5" s="12"/>
      <c r="D5" s="11"/>
      <c r="E5" s="11"/>
      <c r="F5" s="19" t="s">
        <v>13</v>
      </c>
      <c r="G5" s="20">
        <f>+J7</f>
        <v>5</v>
      </c>
      <c r="H5" s="14" t="s">
        <v>8</v>
      </c>
      <c r="I5" s="61"/>
      <c r="J5" s="21">
        <v>0.5</v>
      </c>
      <c r="K5" s="11"/>
      <c r="L5" s="11"/>
      <c r="M5" s="11"/>
      <c r="N5" s="11"/>
      <c r="O5" s="66"/>
      <c r="P5" s="67"/>
      <c r="Q5" s="68"/>
      <c r="R5" s="22">
        <f>+SUM(E14:E52)</f>
        <v>5661150.5587499179</v>
      </c>
      <c r="S5" s="23"/>
    </row>
    <row r="6" spans="2:20" ht="30" customHeight="1" x14ac:dyDescent="0.2">
      <c r="B6" s="11" t="s">
        <v>14</v>
      </c>
      <c r="C6" s="12"/>
      <c r="D6" s="11"/>
      <c r="E6" s="11"/>
      <c r="F6" s="12" t="s">
        <v>15</v>
      </c>
      <c r="G6" s="24">
        <v>16000000</v>
      </c>
      <c r="H6" s="14"/>
      <c r="I6" s="70" t="s">
        <v>16</v>
      </c>
      <c r="J6" s="12"/>
      <c r="K6" s="25"/>
      <c r="L6" s="78"/>
      <c r="M6" s="64"/>
      <c r="N6" s="11"/>
      <c r="O6" s="79" t="s">
        <v>17</v>
      </c>
      <c r="P6" s="80"/>
      <c r="Q6" s="81"/>
      <c r="R6" s="26"/>
      <c r="S6" s="17">
        <f>+R7*100/G6</f>
        <v>3.9110865620592454</v>
      </c>
      <c r="T6" s="18" t="s">
        <v>11</v>
      </c>
    </row>
    <row r="7" spans="2:20" ht="30" customHeight="1" x14ac:dyDescent="0.2">
      <c r="B7" s="11"/>
      <c r="C7" s="12"/>
      <c r="D7" s="11"/>
      <c r="E7" s="11"/>
      <c r="F7" s="13"/>
      <c r="G7" s="11"/>
      <c r="H7" s="14"/>
      <c r="I7" s="77"/>
      <c r="J7" s="27">
        <v>5</v>
      </c>
      <c r="K7" s="82"/>
      <c r="L7" s="73"/>
      <c r="M7" s="73"/>
      <c r="N7" s="74"/>
      <c r="O7" s="66"/>
      <c r="P7" s="67"/>
      <c r="Q7" s="68"/>
      <c r="R7" s="22">
        <f>MAX(E14:E52)</f>
        <v>625773.8499294793</v>
      </c>
    </row>
    <row r="8" spans="2:20" ht="30" customHeight="1" x14ac:dyDescent="0.2">
      <c r="B8" s="11" t="s">
        <v>18</v>
      </c>
      <c r="C8" s="12"/>
      <c r="D8" s="11"/>
      <c r="E8" s="11"/>
      <c r="F8" s="13" t="s">
        <v>19</v>
      </c>
      <c r="G8" s="11"/>
      <c r="H8" s="11">
        <f>+G6*J9/100</f>
        <v>1600</v>
      </c>
      <c r="I8" s="69" t="s">
        <v>20</v>
      </c>
      <c r="J8" s="28"/>
      <c r="K8" s="83"/>
      <c r="L8" s="73"/>
      <c r="M8" s="73"/>
      <c r="N8" s="74"/>
      <c r="O8" s="79" t="s">
        <v>21</v>
      </c>
      <c r="P8" s="80"/>
      <c r="Q8" s="81"/>
      <c r="R8" s="26"/>
    </row>
    <row r="9" spans="2:20" ht="30" customHeight="1" x14ac:dyDescent="0.2">
      <c r="B9" s="11"/>
      <c r="C9" s="12"/>
      <c r="D9" s="11"/>
      <c r="E9" s="11"/>
      <c r="F9" s="12"/>
      <c r="G9" s="25"/>
      <c r="I9" s="61"/>
      <c r="J9" s="29">
        <v>0.01</v>
      </c>
      <c r="K9" s="83"/>
      <c r="L9" s="73"/>
      <c r="M9" s="73"/>
      <c r="N9" s="74"/>
      <c r="O9" s="66"/>
      <c r="P9" s="67"/>
      <c r="Q9" s="68"/>
      <c r="R9" s="30">
        <f>MATCH(R7,E14:E52,0)*5-5</f>
        <v>90</v>
      </c>
    </row>
    <row r="10" spans="2:20" ht="30" customHeight="1" x14ac:dyDescent="0.2">
      <c r="B10" s="11" t="s">
        <v>22</v>
      </c>
      <c r="C10" s="12"/>
      <c r="D10" s="11"/>
      <c r="E10" s="11"/>
      <c r="F10" s="12" t="s">
        <v>23</v>
      </c>
      <c r="G10" s="25"/>
      <c r="H10" s="11">
        <f>+G6*J11/100</f>
        <v>6560000</v>
      </c>
      <c r="I10" s="70" t="s">
        <v>24</v>
      </c>
      <c r="J10" s="31">
        <v>1.6E-2</v>
      </c>
      <c r="K10" s="11"/>
      <c r="L10" s="11"/>
      <c r="M10" s="11"/>
      <c r="N10" s="11"/>
      <c r="O10" s="11"/>
      <c r="P10" s="20"/>
      <c r="Q10" s="11"/>
      <c r="R10" s="11"/>
    </row>
    <row r="11" spans="2:20" x14ac:dyDescent="0.2">
      <c r="B11" s="32" t="s">
        <v>25</v>
      </c>
      <c r="C11" s="33"/>
      <c r="D11" s="32"/>
      <c r="E11" s="32"/>
      <c r="F11" s="34" t="s">
        <v>26</v>
      </c>
      <c r="G11" s="32"/>
      <c r="H11" s="35">
        <f>+G6-H8-H10</f>
        <v>9438400</v>
      </c>
      <c r="I11" s="71"/>
      <c r="J11" s="36">
        <v>41</v>
      </c>
      <c r="K11" s="72"/>
      <c r="L11" s="73"/>
      <c r="M11" s="73"/>
      <c r="N11" s="74"/>
      <c r="O11" s="75" t="s">
        <v>27</v>
      </c>
      <c r="P11" s="59"/>
      <c r="Q11" s="54"/>
      <c r="R11" s="37">
        <f>+SQRT(SUM(I14:I52)/39)</f>
        <v>42512.53128159781</v>
      </c>
    </row>
    <row r="12" spans="2:20" ht="30" customHeight="1" x14ac:dyDescent="0.25">
      <c r="B12" s="76" t="s">
        <v>5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4"/>
    </row>
    <row r="13" spans="2:20" ht="45" x14ac:dyDescent="0.25">
      <c r="B13" s="38"/>
      <c r="C13" s="38" t="s">
        <v>7</v>
      </c>
      <c r="D13" s="39" t="s">
        <v>28</v>
      </c>
      <c r="E13" s="39" t="s">
        <v>29</v>
      </c>
      <c r="F13" s="38" t="s">
        <v>23</v>
      </c>
      <c r="G13" s="38" t="s">
        <v>26</v>
      </c>
      <c r="H13" s="38" t="s">
        <v>30</v>
      </c>
      <c r="I13" s="40" t="s">
        <v>31</v>
      </c>
      <c r="J13" s="41"/>
    </row>
    <row r="14" spans="2:20" x14ac:dyDescent="0.25">
      <c r="C14" s="42">
        <v>0</v>
      </c>
      <c r="D14" s="41">
        <v>1600</v>
      </c>
      <c r="E14" s="43">
        <f>+H8</f>
        <v>1600</v>
      </c>
      <c r="F14" s="44">
        <f>+H10</f>
        <v>6560000</v>
      </c>
      <c r="G14" s="43">
        <f>+H11</f>
        <v>9438400</v>
      </c>
      <c r="H14" s="43">
        <f t="shared" ref="H14:H52" si="0">+F14+G14+E14</f>
        <v>16000000</v>
      </c>
      <c r="I14" s="45">
        <f>+(E14-D14)^2</f>
        <v>0</v>
      </c>
      <c r="J14" s="41"/>
      <c r="Q14" s="46"/>
    </row>
    <row r="15" spans="2:20" x14ac:dyDescent="0.25">
      <c r="C15" s="47">
        <f t="shared" ref="C15:C52" si="1">+C14+5</f>
        <v>5</v>
      </c>
      <c r="D15" s="41">
        <v>2400</v>
      </c>
      <c r="E15" s="47">
        <f t="shared" ref="E15:E52" si="2">+E14*J$5*5*G14/G$6</f>
        <v>2359.6</v>
      </c>
      <c r="F15" s="48">
        <f t="shared" ref="F15:F52" si="3">+F14+E14</f>
        <v>6561600</v>
      </c>
      <c r="G15" s="47">
        <f t="shared" ref="G15:G52" si="4">+G14-E15</f>
        <v>9436040.4000000004</v>
      </c>
      <c r="H15" s="43">
        <f t="shared" si="0"/>
        <v>16000000</v>
      </c>
      <c r="I15" s="45">
        <f>+(E15-D15)^2</f>
        <v>1632.1600000000074</v>
      </c>
      <c r="J15" s="41"/>
      <c r="Q15" s="46"/>
    </row>
    <row r="16" spans="2:20" x14ac:dyDescent="0.25">
      <c r="C16" s="47">
        <f t="shared" si="1"/>
        <v>10</v>
      </c>
      <c r="D16" s="41">
        <v>3500</v>
      </c>
      <c r="E16" s="47">
        <f t="shared" si="2"/>
        <v>3478.9501449750001</v>
      </c>
      <c r="F16" s="48">
        <f t="shared" si="3"/>
        <v>6563959.5999999996</v>
      </c>
      <c r="G16" s="47">
        <f t="shared" si="4"/>
        <v>9432561.4498550259</v>
      </c>
      <c r="H16" s="43">
        <f t="shared" si="0"/>
        <v>16000000</v>
      </c>
      <c r="I16" s="45">
        <f>+(E16-D16)^2</f>
        <v>443.09639657351534</v>
      </c>
      <c r="J16" s="41"/>
      <c r="Q16" s="46"/>
    </row>
    <row r="17" spans="2:17" x14ac:dyDescent="0.25">
      <c r="C17" s="47">
        <f t="shared" si="1"/>
        <v>15</v>
      </c>
      <c r="D17" s="41">
        <v>5050</v>
      </c>
      <c r="E17" s="47">
        <f t="shared" si="2"/>
        <v>5127.407972415428</v>
      </c>
      <c r="F17" s="48">
        <f t="shared" si="3"/>
        <v>6567438.5501449751</v>
      </c>
      <c r="G17" s="47">
        <f t="shared" si="4"/>
        <v>9427434.0418826099</v>
      </c>
      <c r="H17" s="43">
        <f t="shared" si="0"/>
        <v>16000000.000000002</v>
      </c>
      <c r="I17" s="45">
        <f>+(E17-D17)^2</f>
        <v>5991.9941934676699</v>
      </c>
      <c r="J17" s="41"/>
      <c r="Q17" s="46"/>
    </row>
    <row r="18" spans="2:17" x14ac:dyDescent="0.25">
      <c r="C18" s="47">
        <f t="shared" si="1"/>
        <v>20</v>
      </c>
      <c r="D18" s="41">
        <v>7450</v>
      </c>
      <c r="E18" s="47">
        <f t="shared" si="2"/>
        <v>7552.8594477764846</v>
      </c>
      <c r="F18" s="48">
        <f t="shared" si="3"/>
        <v>6572565.9581173901</v>
      </c>
      <c r="G18" s="47">
        <f t="shared" si="4"/>
        <v>9419881.1824348327</v>
      </c>
      <c r="H18" s="43">
        <f t="shared" si="0"/>
        <v>16000000</v>
      </c>
      <c r="I18" s="45">
        <f>+(E18-D18)^2</f>
        <v>10580.065996883353</v>
      </c>
      <c r="J18" s="41"/>
      <c r="Q18" s="46"/>
    </row>
    <row r="19" spans="2:17" x14ac:dyDescent="0.25">
      <c r="C19" s="47">
        <f t="shared" si="1"/>
        <v>25</v>
      </c>
      <c r="D19" s="41">
        <v>11000</v>
      </c>
      <c r="E19" s="47">
        <f t="shared" si="2"/>
        <v>11116.724779013257</v>
      </c>
      <c r="F19" s="48">
        <f t="shared" si="3"/>
        <v>6580118.8175651664</v>
      </c>
      <c r="G19" s="47">
        <f t="shared" si="4"/>
        <v>9408764.4576558191</v>
      </c>
      <c r="H19" s="43">
        <f t="shared" si="0"/>
        <v>16000000</v>
      </c>
      <c r="I19" s="45">
        <f>+(E19-D19)^2</f>
        <v>13624.674035693663</v>
      </c>
      <c r="J19" s="41"/>
      <c r="Q19" s="46"/>
    </row>
    <row r="20" spans="2:17" x14ac:dyDescent="0.25">
      <c r="C20" s="47">
        <f t="shared" si="1"/>
        <v>30</v>
      </c>
      <c r="D20" s="41">
        <v>16000</v>
      </c>
      <c r="E20" s="47">
        <f t="shared" si="2"/>
        <v>16342.913279112761</v>
      </c>
      <c r="F20" s="48">
        <f t="shared" si="3"/>
        <v>6591235.5423441799</v>
      </c>
      <c r="G20" s="47">
        <f t="shared" si="4"/>
        <v>9392421.5443767067</v>
      </c>
      <c r="H20" s="43">
        <f t="shared" si="0"/>
        <v>16000000</v>
      </c>
      <c r="I20" s="45">
        <f>+(E20-D20)^2</f>
        <v>117589.51699186653</v>
      </c>
      <c r="J20" s="41"/>
      <c r="Q20" s="46"/>
    </row>
    <row r="21" spans="2:17" ht="15.75" customHeight="1" x14ac:dyDescent="0.25">
      <c r="C21" s="47">
        <f t="shared" si="1"/>
        <v>35</v>
      </c>
      <c r="D21" s="41">
        <v>23400</v>
      </c>
      <c r="E21" s="47">
        <f t="shared" si="2"/>
        <v>23984.301684471695</v>
      </c>
      <c r="F21" s="48">
        <f t="shared" si="3"/>
        <v>6607578.4556232924</v>
      </c>
      <c r="G21" s="47">
        <f t="shared" si="4"/>
        <v>9368437.2426922359</v>
      </c>
      <c r="H21" s="43">
        <f t="shared" si="0"/>
        <v>15999999.999999998</v>
      </c>
      <c r="I21" s="45">
        <f>+(E21-D21)^2</f>
        <v>341408.45847646013</v>
      </c>
      <c r="J21" s="41"/>
      <c r="Q21" s="46"/>
    </row>
    <row r="22" spans="2:17" ht="15.75" customHeight="1" x14ac:dyDescent="0.25">
      <c r="B22" s="49"/>
      <c r="C22" s="47">
        <f t="shared" si="1"/>
        <v>40</v>
      </c>
      <c r="D22" s="41">
        <v>34100</v>
      </c>
      <c r="E22" s="47">
        <f t="shared" si="2"/>
        <v>35108.660178245431</v>
      </c>
      <c r="F22" s="48">
        <f t="shared" si="3"/>
        <v>6631562.7573077641</v>
      </c>
      <c r="G22" s="47">
        <f t="shared" si="4"/>
        <v>9333328.5825139899</v>
      </c>
      <c r="H22" s="43">
        <f t="shared" si="0"/>
        <v>16000000</v>
      </c>
      <c r="I22" s="45">
        <f>+(E22-D22)^2</f>
        <v>1017395.3551781044</v>
      </c>
      <c r="J22" s="41"/>
      <c r="Q22" s="46"/>
    </row>
    <row r="23" spans="2:17" ht="15.75" customHeight="1" x14ac:dyDescent="0.25">
      <c r="B23" s="49"/>
      <c r="C23" s="47">
        <f t="shared" si="1"/>
        <v>45</v>
      </c>
      <c r="D23" s="41">
        <v>49500</v>
      </c>
      <c r="E23" s="47">
        <f t="shared" si="2"/>
        <v>51200.103364904498</v>
      </c>
      <c r="F23" s="48">
        <f t="shared" si="3"/>
        <v>6666671.4174860092</v>
      </c>
      <c r="G23" s="47">
        <f t="shared" si="4"/>
        <v>9282128.4791490845</v>
      </c>
      <c r="H23" s="43">
        <f t="shared" si="0"/>
        <v>15999999.999999998</v>
      </c>
      <c r="I23" s="45">
        <f>+(E23-D23)^2</f>
        <v>2890351.4513595984</v>
      </c>
      <c r="J23" s="41"/>
      <c r="Q23" s="46"/>
    </row>
    <row r="24" spans="2:17" ht="15.75" customHeight="1" x14ac:dyDescent="0.25">
      <c r="B24" s="49"/>
      <c r="C24" s="47">
        <f t="shared" si="1"/>
        <v>50</v>
      </c>
      <c r="D24" s="41">
        <v>71400</v>
      </c>
      <c r="E24" s="47">
        <f t="shared" si="2"/>
        <v>74257.177746680769</v>
      </c>
      <c r="F24" s="48">
        <f t="shared" si="3"/>
        <v>6717871.5208509136</v>
      </c>
      <c r="G24" s="47">
        <f t="shared" si="4"/>
        <v>9207871.301402403</v>
      </c>
      <c r="H24" s="43">
        <f t="shared" si="0"/>
        <v>15999999.999999998</v>
      </c>
      <c r="I24" s="45">
        <f>+(E24-D24)^2</f>
        <v>8163464.6761277961</v>
      </c>
      <c r="J24" s="41"/>
      <c r="Q24" s="46"/>
    </row>
    <row r="25" spans="2:17" ht="15.75" customHeight="1" x14ac:dyDescent="0.25">
      <c r="B25" s="49"/>
      <c r="C25" s="47">
        <f t="shared" si="1"/>
        <v>55</v>
      </c>
      <c r="D25" s="41">
        <v>102100</v>
      </c>
      <c r="E25" s="47">
        <f t="shared" si="2"/>
        <v>106836.02123387485</v>
      </c>
      <c r="F25" s="48">
        <f t="shared" si="3"/>
        <v>6792128.6985975942</v>
      </c>
      <c r="G25" s="47">
        <f t="shared" si="4"/>
        <v>9101035.2801685277</v>
      </c>
      <c r="H25" s="43">
        <f t="shared" si="0"/>
        <v>15999999.999999996</v>
      </c>
      <c r="I25" s="45">
        <f>+(E25-D25)^2</f>
        <v>22429897.127713487</v>
      </c>
      <c r="J25" s="41"/>
      <c r="Q25" s="46"/>
    </row>
    <row r="26" spans="2:17" ht="15.75" customHeight="1" x14ac:dyDescent="0.25">
      <c r="B26" s="49"/>
      <c r="C26" s="47">
        <f t="shared" si="1"/>
        <v>60</v>
      </c>
      <c r="D26" s="41">
        <v>144000</v>
      </c>
      <c r="E26" s="47">
        <f t="shared" si="2"/>
        <v>151924.74975661392</v>
      </c>
      <c r="F26" s="48">
        <f t="shared" si="3"/>
        <v>6898964.7198314695</v>
      </c>
      <c r="G26" s="47">
        <f t="shared" si="4"/>
        <v>8949110.530411914</v>
      </c>
      <c r="H26" s="43">
        <f t="shared" si="0"/>
        <v>15999999.999999998</v>
      </c>
      <c r="I26" s="45">
        <f>+(E26-D25)^2</f>
        <v>2482505688.3091989</v>
      </c>
      <c r="J26" s="41"/>
      <c r="Q26" s="46"/>
    </row>
    <row r="27" spans="2:17" ht="15.75" customHeight="1" x14ac:dyDescent="0.25">
      <c r="B27" s="49"/>
      <c r="C27" s="47">
        <f t="shared" si="1"/>
        <v>65</v>
      </c>
      <c r="D27" s="41">
        <v>199350</v>
      </c>
      <c r="E27" s="47">
        <f t="shared" si="2"/>
        <v>212436.15279329821</v>
      </c>
      <c r="F27" s="48">
        <f t="shared" si="3"/>
        <v>7050889.4695880832</v>
      </c>
      <c r="G27" s="47">
        <f t="shared" si="4"/>
        <v>8736674.3776186164</v>
      </c>
      <c r="H27" s="43">
        <f t="shared" si="0"/>
        <v>15999999.999999998</v>
      </c>
      <c r="I27" s="45">
        <f>+(E27-D26)^2</f>
        <v>4683507009.1476593</v>
      </c>
      <c r="J27" s="41"/>
      <c r="Q27" s="46"/>
    </row>
    <row r="28" spans="2:17" ht="15.75" customHeight="1" x14ac:dyDescent="0.25">
      <c r="B28" s="49"/>
      <c r="C28" s="47">
        <f t="shared" si="1"/>
        <v>70</v>
      </c>
      <c r="D28" s="41">
        <v>268750</v>
      </c>
      <c r="E28" s="47">
        <f t="shared" si="2"/>
        <v>289997.73327954399</v>
      </c>
      <c r="F28" s="48">
        <f t="shared" si="3"/>
        <v>7263325.6223813817</v>
      </c>
      <c r="G28" s="47">
        <f t="shared" si="4"/>
        <v>8446676.6443390716</v>
      </c>
      <c r="H28" s="43">
        <f t="shared" si="0"/>
        <v>15999999.999999998</v>
      </c>
      <c r="I28" s="45">
        <f>+(E28-D28)^2</f>
        <v>451466169.51864105</v>
      </c>
      <c r="J28" s="41"/>
      <c r="Q28" s="46"/>
    </row>
    <row r="29" spans="2:17" ht="15.75" customHeight="1" x14ac:dyDescent="0.25">
      <c r="B29" s="49"/>
      <c r="C29" s="47">
        <f t="shared" si="1"/>
        <v>75</v>
      </c>
      <c r="D29" s="41">
        <v>349150</v>
      </c>
      <c r="E29" s="47">
        <f t="shared" si="2"/>
        <v>382737.04384431185</v>
      </c>
      <c r="F29" s="48">
        <f t="shared" si="3"/>
        <v>7553323.3556609256</v>
      </c>
      <c r="G29" s="47">
        <f t="shared" si="4"/>
        <v>8063939.6004947601</v>
      </c>
      <c r="H29" s="43">
        <f t="shared" si="0"/>
        <v>15999999.999999998</v>
      </c>
      <c r="I29" s="45">
        <f>+(E29-D29)^2</f>
        <v>1128089514.1997263</v>
      </c>
      <c r="J29" s="41"/>
      <c r="Q29" s="46"/>
    </row>
    <row r="30" spans="2:17" ht="15.75" customHeight="1" x14ac:dyDescent="0.25">
      <c r="B30" s="49"/>
      <c r="C30" s="47">
        <f t="shared" si="1"/>
        <v>80</v>
      </c>
      <c r="D30" s="41">
        <v>431400</v>
      </c>
      <c r="E30" s="47">
        <f t="shared" si="2"/>
        <v>482245.06319256965</v>
      </c>
      <c r="F30" s="48">
        <f t="shared" si="3"/>
        <v>7936060.3995052371</v>
      </c>
      <c r="G30" s="47">
        <f t="shared" si="4"/>
        <v>7581694.5373021904</v>
      </c>
      <c r="H30" s="43">
        <f t="shared" si="0"/>
        <v>15999999.999999996</v>
      </c>
      <c r="I30" s="45">
        <f>+(E30-D30)^2</f>
        <v>2585220451.0564013</v>
      </c>
      <c r="J30" s="41"/>
      <c r="Q30" s="46"/>
    </row>
    <row r="31" spans="2:17" ht="15.75" customHeight="1" x14ac:dyDescent="0.25">
      <c r="B31" s="49"/>
      <c r="C31" s="47">
        <f t="shared" si="1"/>
        <v>85</v>
      </c>
      <c r="D31" s="41">
        <v>499100</v>
      </c>
      <c r="E31" s="47">
        <f t="shared" si="2"/>
        <v>571286.68144500849</v>
      </c>
      <c r="F31" s="48">
        <f t="shared" si="3"/>
        <v>8418305.4626978077</v>
      </c>
      <c r="G31" s="47">
        <f t="shared" si="4"/>
        <v>7010407.8558571823</v>
      </c>
      <c r="H31" s="43">
        <f t="shared" si="0"/>
        <v>15999999.999999998</v>
      </c>
      <c r="I31" s="45">
        <f>+(E31-D31)^2</f>
        <v>5210916978.0431337</v>
      </c>
      <c r="J31" s="41"/>
      <c r="Q31" s="46"/>
    </row>
    <row r="32" spans="2:17" ht="15.75" customHeight="1" x14ac:dyDescent="0.25">
      <c r="B32" s="49"/>
      <c r="C32" s="47">
        <f t="shared" si="1"/>
        <v>90</v>
      </c>
      <c r="D32" s="41">
        <v>532050</v>
      </c>
      <c r="E32" s="47">
        <f t="shared" si="2"/>
        <v>625773.8499294793</v>
      </c>
      <c r="F32" s="48">
        <f t="shared" si="3"/>
        <v>8989592.1441428158</v>
      </c>
      <c r="G32" s="47">
        <f t="shared" si="4"/>
        <v>6384634.0059277033</v>
      </c>
      <c r="H32" s="43">
        <f t="shared" si="0"/>
        <v>15999999.999999998</v>
      </c>
      <c r="I32" s="45">
        <f>+(E32-D32)^2</f>
        <v>8784160045.6035576</v>
      </c>
      <c r="J32" s="41"/>
      <c r="Q32" s="46"/>
    </row>
    <row r="33" spans="2:17" ht="15.75" customHeight="1" x14ac:dyDescent="0.25">
      <c r="B33" s="49"/>
      <c r="C33" s="47">
        <f t="shared" si="1"/>
        <v>95</v>
      </c>
      <c r="D33" s="41">
        <v>515600</v>
      </c>
      <c r="E33" s="47">
        <f t="shared" si="2"/>
        <v>624271.40660625836</v>
      </c>
      <c r="F33" s="48">
        <f t="shared" si="3"/>
        <v>9615365.9940722957</v>
      </c>
      <c r="G33" s="47">
        <f t="shared" si="4"/>
        <v>5760362.5993214455</v>
      </c>
      <c r="H33" s="43">
        <f t="shared" si="0"/>
        <v>16000000</v>
      </c>
      <c r="I33" s="45">
        <f>+(E33-D33)^2</f>
        <v>11809474613.782732</v>
      </c>
      <c r="J33" s="41"/>
      <c r="Q33" s="46"/>
    </row>
    <row r="34" spans="2:17" ht="15.75" customHeight="1" x14ac:dyDescent="0.25">
      <c r="B34" s="49"/>
      <c r="C34" s="47">
        <f t="shared" si="1"/>
        <v>100</v>
      </c>
      <c r="D34" s="41">
        <v>451200</v>
      </c>
      <c r="E34" s="47">
        <f t="shared" si="2"/>
        <v>561879.63475632516</v>
      </c>
      <c r="F34" s="48">
        <f t="shared" si="3"/>
        <v>10239637.400678555</v>
      </c>
      <c r="G34" s="47">
        <f t="shared" si="4"/>
        <v>5198482.9645651206</v>
      </c>
      <c r="H34" s="43">
        <f t="shared" si="0"/>
        <v>16000000</v>
      </c>
      <c r="I34" s="45">
        <f>+(E34-D34)^2</f>
        <v>12249981549.793541</v>
      </c>
      <c r="J34" s="41"/>
      <c r="Q34" s="46"/>
    </row>
    <row r="35" spans="2:17" ht="15.75" customHeight="1" x14ac:dyDescent="0.25">
      <c r="B35" s="49"/>
      <c r="C35" s="47">
        <f t="shared" si="1"/>
        <v>105</v>
      </c>
      <c r="D35" s="41">
        <v>357800</v>
      </c>
      <c r="E35" s="47">
        <f t="shared" si="2"/>
        <v>456394.01709637948</v>
      </c>
      <c r="F35" s="48">
        <f t="shared" si="3"/>
        <v>10801517.035434879</v>
      </c>
      <c r="G35" s="47">
        <f t="shared" si="4"/>
        <v>4742088.9474687409</v>
      </c>
      <c r="H35" s="43">
        <f t="shared" si="0"/>
        <v>16000000</v>
      </c>
      <c r="I35" s="45">
        <f>+(E35-D35)^2</f>
        <v>9720780207.20117</v>
      </c>
      <c r="J35" s="41"/>
      <c r="Q35" s="46"/>
    </row>
    <row r="36" spans="2:17" ht="15.75" customHeight="1" x14ac:dyDescent="0.25">
      <c r="B36" s="49"/>
      <c r="C36" s="47">
        <f t="shared" si="1"/>
        <v>110</v>
      </c>
      <c r="D36" s="41">
        <v>260400</v>
      </c>
      <c r="E36" s="47">
        <f t="shared" si="2"/>
        <v>338165.78502556263</v>
      </c>
      <c r="F36" s="48">
        <f t="shared" si="3"/>
        <v>11257911.052531259</v>
      </c>
      <c r="G36" s="47">
        <f t="shared" si="4"/>
        <v>4403923.1624431778</v>
      </c>
      <c r="H36" s="43">
        <f t="shared" si="0"/>
        <v>16000000</v>
      </c>
      <c r="I36" s="45">
        <f>+(E36-D36)^2</f>
        <v>6047517320.6420202</v>
      </c>
      <c r="J36" s="41"/>
      <c r="Q36" s="46"/>
    </row>
    <row r="37" spans="2:17" ht="15.75" customHeight="1" x14ac:dyDescent="0.25">
      <c r="B37" s="49"/>
      <c r="C37" s="47">
        <f t="shared" si="1"/>
        <v>115</v>
      </c>
      <c r="D37" s="41">
        <v>177150</v>
      </c>
      <c r="E37" s="47">
        <f t="shared" si="2"/>
        <v>232696.27084685245</v>
      </c>
      <c r="F37" s="48">
        <f t="shared" si="3"/>
        <v>11596076.837556822</v>
      </c>
      <c r="G37" s="47">
        <f t="shared" si="4"/>
        <v>4171226.8915963252</v>
      </c>
      <c r="H37" s="43">
        <f t="shared" si="0"/>
        <v>16000000</v>
      </c>
      <c r="I37" s="45">
        <f>+(E37-D37)^2</f>
        <v>3085388204.9918904</v>
      </c>
      <c r="J37" s="41"/>
      <c r="Q37" s="46"/>
    </row>
    <row r="38" spans="2:17" ht="15.75" customHeight="1" x14ac:dyDescent="0.25">
      <c r="B38" s="49"/>
      <c r="C38" s="47">
        <f t="shared" si="1"/>
        <v>120</v>
      </c>
      <c r="D38" s="41">
        <v>114800</v>
      </c>
      <c r="E38" s="47">
        <f t="shared" si="2"/>
        <v>151660.77227040203</v>
      </c>
      <c r="F38" s="48">
        <f t="shared" si="3"/>
        <v>11828773.108403675</v>
      </c>
      <c r="G38" s="47">
        <f t="shared" si="4"/>
        <v>4019566.1193259233</v>
      </c>
      <c r="H38" s="43">
        <f t="shared" si="0"/>
        <v>16000000</v>
      </c>
      <c r="I38" s="45">
        <f>+(E38-D38)^2</f>
        <v>1358716532.3704391</v>
      </c>
      <c r="J38" s="41"/>
      <c r="Q38" s="46"/>
    </row>
    <row r="39" spans="2:17" ht="15.75" customHeight="1" x14ac:dyDescent="0.25">
      <c r="B39" s="49"/>
      <c r="C39" s="47">
        <f t="shared" si="1"/>
        <v>125</v>
      </c>
      <c r="D39" s="41">
        <v>72000</v>
      </c>
      <c r="E39" s="47">
        <f t="shared" si="2"/>
        <v>95251.640913892581</v>
      </c>
      <c r="F39" s="48">
        <f t="shared" si="3"/>
        <v>11980433.880674077</v>
      </c>
      <c r="G39" s="47">
        <f t="shared" si="4"/>
        <v>3924314.4784120307</v>
      </c>
      <c r="H39" s="43">
        <f t="shared" si="0"/>
        <v>16000000</v>
      </c>
      <c r="I39" s="45">
        <f>+(E39-D39)^2</f>
        <v>540638805.1886034</v>
      </c>
      <c r="J39" s="41"/>
      <c r="Q39" s="46"/>
    </row>
    <row r="40" spans="2:17" ht="15.75" customHeight="1" x14ac:dyDescent="0.25">
      <c r="B40" s="49"/>
      <c r="C40" s="47">
        <f t="shared" si="1"/>
        <v>130</v>
      </c>
      <c r="D40" s="41">
        <v>44200</v>
      </c>
      <c r="E40" s="47">
        <f t="shared" si="2"/>
        <v>58405.842739201944</v>
      </c>
      <c r="F40" s="48">
        <f t="shared" si="3"/>
        <v>12075685.52158797</v>
      </c>
      <c r="G40" s="47">
        <f t="shared" si="4"/>
        <v>3865908.6356728286</v>
      </c>
      <c r="H40" s="43">
        <f t="shared" si="0"/>
        <v>16000000</v>
      </c>
      <c r="I40" s="45">
        <f>+(E40-D40)^2</f>
        <v>201805967.93093657</v>
      </c>
      <c r="J40" s="41"/>
      <c r="Q40" s="46"/>
    </row>
    <row r="41" spans="2:17" ht="15.75" customHeight="1" x14ac:dyDescent="0.25">
      <c r="B41" s="49"/>
      <c r="C41" s="47">
        <f t="shared" si="1"/>
        <v>135</v>
      </c>
      <c r="D41" s="41">
        <v>26800</v>
      </c>
      <c r="E41" s="47">
        <f t="shared" si="2"/>
        <v>35279.945596754682</v>
      </c>
      <c r="F41" s="48">
        <f t="shared" si="3"/>
        <v>12134091.364327172</v>
      </c>
      <c r="G41" s="47">
        <f t="shared" si="4"/>
        <v>3830628.6900760741</v>
      </c>
      <c r="H41" s="43">
        <f t="shared" si="0"/>
        <v>16000000</v>
      </c>
      <c r="I41" s="45">
        <f>+(E41-D41)^2</f>
        <v>71909477.323919117</v>
      </c>
      <c r="J41" s="41"/>
      <c r="Q41" s="46"/>
    </row>
    <row r="42" spans="2:17" ht="15.75" customHeight="1" x14ac:dyDescent="0.25">
      <c r="B42" s="49"/>
      <c r="C42" s="47">
        <f t="shared" si="1"/>
        <v>140</v>
      </c>
      <c r="D42" s="41">
        <v>16100</v>
      </c>
      <c r="E42" s="47">
        <f t="shared" si="2"/>
        <v>21116.308091758052</v>
      </c>
      <c r="F42" s="48">
        <f t="shared" si="3"/>
        <v>12169371.309923926</v>
      </c>
      <c r="G42" s="47">
        <f t="shared" si="4"/>
        <v>3809512.3819843158</v>
      </c>
      <c r="H42" s="43">
        <f t="shared" si="0"/>
        <v>16000000</v>
      </c>
      <c r="I42" s="45">
        <f>+(E42-D42)^2</f>
        <v>25163346.871437307</v>
      </c>
      <c r="J42" s="41"/>
      <c r="Q42" s="46"/>
    </row>
    <row r="43" spans="2:17" ht="15.75" customHeight="1" x14ac:dyDescent="0.25">
      <c r="C43" s="47">
        <f t="shared" si="1"/>
        <v>145</v>
      </c>
      <c r="D43" s="41">
        <v>9630</v>
      </c>
      <c r="E43" s="47">
        <f t="shared" si="2"/>
        <v>12569.19330271061</v>
      </c>
      <c r="F43" s="48">
        <f t="shared" si="3"/>
        <v>12190487.618015684</v>
      </c>
      <c r="G43" s="47">
        <f t="shared" si="4"/>
        <v>3796943.1886816053</v>
      </c>
      <c r="H43" s="43">
        <f t="shared" si="0"/>
        <v>16000000.000000002</v>
      </c>
      <c r="I43" s="45">
        <f>+(E43-D43)^2</f>
        <v>8638857.2706989013</v>
      </c>
      <c r="J43" s="41"/>
      <c r="Q43" s="46"/>
    </row>
    <row r="44" spans="2:17" ht="15.75" customHeight="1" x14ac:dyDescent="0.25">
      <c r="C44" s="47">
        <f t="shared" si="1"/>
        <v>150</v>
      </c>
      <c r="D44" s="41">
        <v>5744</v>
      </c>
      <c r="E44" s="47">
        <f t="shared" si="2"/>
        <v>7456.9551403046098</v>
      </c>
      <c r="F44" s="48">
        <f t="shared" si="3"/>
        <v>12203056.811318396</v>
      </c>
      <c r="G44" s="47">
        <f t="shared" si="4"/>
        <v>3789486.2335413005</v>
      </c>
      <c r="H44" s="43">
        <f t="shared" si="0"/>
        <v>16000000</v>
      </c>
      <c r="I44" s="45">
        <f>+(E44-D44)^2</f>
        <v>2934215.3126959857</v>
      </c>
      <c r="J44" s="41"/>
      <c r="Q44" s="46"/>
    </row>
    <row r="45" spans="2:17" ht="15.75" customHeight="1" x14ac:dyDescent="0.25">
      <c r="C45" s="47">
        <f t="shared" si="1"/>
        <v>155</v>
      </c>
      <c r="D45" s="41">
        <v>3420</v>
      </c>
      <c r="E45" s="47">
        <f t="shared" si="2"/>
        <v>4415.3170075498992</v>
      </c>
      <c r="F45" s="48">
        <f t="shared" si="3"/>
        <v>12210513.766458699</v>
      </c>
      <c r="G45" s="47">
        <f t="shared" si="4"/>
        <v>3785070.9165337505</v>
      </c>
      <c r="H45" s="43">
        <f t="shared" si="0"/>
        <v>16000000</v>
      </c>
      <c r="I45" s="45">
        <f>+(E45-D45)^2</f>
        <v>990655.9455180862</v>
      </c>
      <c r="J45" s="41"/>
      <c r="Q45" s="46"/>
    </row>
    <row r="46" spans="2:17" ht="15.75" customHeight="1" x14ac:dyDescent="0.25">
      <c r="C46" s="47">
        <f t="shared" si="1"/>
        <v>160</v>
      </c>
      <c r="D46" s="41">
        <v>2035</v>
      </c>
      <c r="E46" s="47">
        <f t="shared" si="2"/>
        <v>2611.2949988365554</v>
      </c>
      <c r="F46" s="48">
        <f t="shared" si="3"/>
        <v>12214929.083466249</v>
      </c>
      <c r="G46" s="47">
        <f t="shared" si="4"/>
        <v>3782459.6215349138</v>
      </c>
      <c r="H46" s="43">
        <f t="shared" si="0"/>
        <v>15999999.999999998</v>
      </c>
      <c r="I46" s="45">
        <f>+(E46-D46)^2</f>
        <v>332115.92568402534</v>
      </c>
      <c r="J46" s="41"/>
      <c r="Q46" s="46"/>
    </row>
    <row r="47" spans="2:17" ht="15.75" customHeight="1" x14ac:dyDescent="0.25">
      <c r="C47" s="47">
        <f t="shared" si="1"/>
        <v>165</v>
      </c>
      <c r="D47" s="41">
        <v>1210</v>
      </c>
      <c r="E47" s="47">
        <f t="shared" si="2"/>
        <v>1543.2996707836451</v>
      </c>
      <c r="F47" s="48">
        <f t="shared" si="3"/>
        <v>12217540.378465084</v>
      </c>
      <c r="G47" s="47">
        <f t="shared" si="4"/>
        <v>3780916.32186413</v>
      </c>
      <c r="H47" s="43">
        <f t="shared" si="0"/>
        <v>15999999.999999998</v>
      </c>
      <c r="I47" s="45">
        <f>+(E47-D47)^2</f>
        <v>111088.67054448619</v>
      </c>
    </row>
    <row r="48" spans="2:17" ht="15.75" customHeight="1" x14ac:dyDescent="0.25">
      <c r="C48" s="47">
        <f t="shared" si="1"/>
        <v>170</v>
      </c>
      <c r="D48" s="41">
        <v>720</v>
      </c>
      <c r="E48" s="47">
        <f t="shared" si="2"/>
        <v>911.73233043647213</v>
      </c>
      <c r="F48" s="48">
        <f t="shared" si="3"/>
        <v>12219083.678135868</v>
      </c>
      <c r="G48" s="47">
        <f t="shared" si="4"/>
        <v>3780004.5895336936</v>
      </c>
      <c r="H48" s="43">
        <f t="shared" si="0"/>
        <v>15999999.999999998</v>
      </c>
      <c r="I48" s="45">
        <f>+(E48-D48)^2</f>
        <v>36761.286534600535</v>
      </c>
    </row>
    <row r="49" spans="3:9" ht="15.75" customHeight="1" x14ac:dyDescent="0.25">
      <c r="C49" s="47">
        <f t="shared" si="1"/>
        <v>175</v>
      </c>
      <c r="D49" s="41">
        <v>425</v>
      </c>
      <c r="E49" s="47">
        <f t="shared" si="2"/>
        <v>538.49256148064296</v>
      </c>
      <c r="F49" s="48">
        <f t="shared" si="3"/>
        <v>12219995.410466304</v>
      </c>
      <c r="G49" s="47">
        <f t="shared" si="4"/>
        <v>3779466.0969722131</v>
      </c>
      <c r="H49" s="43">
        <f t="shared" si="0"/>
        <v>15999999.999999998</v>
      </c>
      <c r="I49" s="45">
        <f>+(E49-D49)^2</f>
        <v>12880.561511437523</v>
      </c>
    </row>
    <row r="50" spans="3:9" ht="15.75" customHeight="1" x14ac:dyDescent="0.25">
      <c r="C50" s="47">
        <f t="shared" si="1"/>
        <v>180</v>
      </c>
      <c r="D50" s="41">
        <v>250</v>
      </c>
      <c r="E50" s="47">
        <f t="shared" si="2"/>
        <v>318.00224681059609</v>
      </c>
      <c r="F50" s="48">
        <f t="shared" si="3"/>
        <v>12220533.903027784</v>
      </c>
      <c r="G50" s="47">
        <f t="shared" si="4"/>
        <v>3779148.0947254025</v>
      </c>
      <c r="H50" s="43">
        <f t="shared" si="0"/>
        <v>15999999.999999996</v>
      </c>
      <c r="I50" s="45">
        <f>+(E50-D50)^2</f>
        <v>4624.3055712892265</v>
      </c>
    </row>
    <row r="51" spans="3:9" ht="15.75" customHeight="1" x14ac:dyDescent="0.25">
      <c r="C51" s="47">
        <f t="shared" si="1"/>
        <v>185</v>
      </c>
      <c r="D51" s="41">
        <v>150</v>
      </c>
      <c r="E51" s="47">
        <f t="shared" si="2"/>
        <v>187.77774768010335</v>
      </c>
      <c r="F51" s="48">
        <f t="shared" si="3"/>
        <v>12220851.905274594</v>
      </c>
      <c r="G51" s="47">
        <f t="shared" si="4"/>
        <v>3778960.3169777226</v>
      </c>
      <c r="H51" s="43">
        <f t="shared" si="0"/>
        <v>15999999.999999996</v>
      </c>
      <c r="I51" s="45">
        <f>+(E51-D51)^2</f>
        <v>1427.1582197815537</v>
      </c>
    </row>
    <row r="52" spans="3:9" ht="15.75" customHeight="1" x14ac:dyDescent="0.25">
      <c r="C52" s="47">
        <f t="shared" si="1"/>
        <v>190</v>
      </c>
      <c r="D52" s="41">
        <v>90</v>
      </c>
      <c r="E52" s="47">
        <f t="shared" si="2"/>
        <v>110.87572763977596</v>
      </c>
      <c r="F52" s="48">
        <f t="shared" si="3"/>
        <v>12221039.683022274</v>
      </c>
      <c r="G52" s="47">
        <f t="shared" si="4"/>
        <v>3778849.4412500826</v>
      </c>
      <c r="H52" s="43">
        <f t="shared" si="0"/>
        <v>15999999.999999996</v>
      </c>
      <c r="I52" s="45">
        <f>+(E52-D52)^2</f>
        <v>435.79600449010599</v>
      </c>
    </row>
    <row r="53" spans="3:9" ht="15.75" customHeight="1" x14ac:dyDescent="0.25">
      <c r="C53" s="41"/>
    </row>
    <row r="54" spans="3:9" ht="15.75" customHeight="1" x14ac:dyDescent="0.25">
      <c r="C54" s="41"/>
    </row>
    <row r="55" spans="3:9" ht="15.75" customHeight="1" x14ac:dyDescent="0.25">
      <c r="C55" s="41"/>
    </row>
    <row r="56" spans="3:9" ht="15.75" customHeight="1" x14ac:dyDescent="0.25">
      <c r="C56" s="41"/>
    </row>
    <row r="57" spans="3:9" ht="15.75" customHeight="1" x14ac:dyDescent="0.25">
      <c r="C57" s="41"/>
    </row>
    <row r="58" spans="3:9" ht="15.75" customHeight="1" x14ac:dyDescent="0.25">
      <c r="C58" s="41"/>
    </row>
    <row r="59" spans="3:9" ht="15.75" customHeight="1" x14ac:dyDescent="0.25">
      <c r="C59" s="41"/>
    </row>
    <row r="60" spans="3:9" ht="15.75" customHeight="1" x14ac:dyDescent="0.25">
      <c r="C60" s="41"/>
    </row>
    <row r="61" spans="3:9" ht="15.75" customHeight="1" x14ac:dyDescent="0.25">
      <c r="C61" s="41"/>
    </row>
    <row r="62" spans="3:9" ht="15.75" customHeight="1" x14ac:dyDescent="0.25">
      <c r="C62" s="41"/>
    </row>
    <row r="63" spans="3:9" ht="15.75" customHeight="1" x14ac:dyDescent="0.25">
      <c r="C63" s="41"/>
    </row>
    <row r="64" spans="3:9" ht="15.75" customHeight="1" x14ac:dyDescent="0.25">
      <c r="C64" s="41"/>
    </row>
    <row r="65" spans="3:3" ht="15.75" customHeight="1" x14ac:dyDescent="0.25">
      <c r="C65" s="41"/>
    </row>
    <row r="66" spans="3:3" ht="15.75" customHeight="1" x14ac:dyDescent="0.25">
      <c r="C66" s="41"/>
    </row>
    <row r="67" spans="3:3" ht="15.75" customHeight="1" x14ac:dyDescent="0.25">
      <c r="C67" s="41"/>
    </row>
    <row r="68" spans="3:3" ht="15.75" customHeight="1" x14ac:dyDescent="0.25">
      <c r="C68" s="41"/>
    </row>
    <row r="69" spans="3:3" ht="15.75" customHeight="1" x14ac:dyDescent="0.25">
      <c r="C69" s="41"/>
    </row>
    <row r="70" spans="3:3" ht="15.75" customHeight="1" x14ac:dyDescent="0.25">
      <c r="C70" s="41"/>
    </row>
    <row r="71" spans="3:3" ht="15.75" customHeight="1" x14ac:dyDescent="0.25">
      <c r="C71" s="41"/>
    </row>
    <row r="72" spans="3:3" ht="15.75" customHeight="1" x14ac:dyDescent="0.25">
      <c r="C72" s="41"/>
    </row>
    <row r="73" spans="3:3" ht="15.75" customHeight="1" x14ac:dyDescent="0.25">
      <c r="C73" s="41"/>
    </row>
    <row r="74" spans="3:3" ht="15.75" customHeight="1" x14ac:dyDescent="0.25">
      <c r="C74" s="41"/>
    </row>
    <row r="75" spans="3:3" ht="15.75" customHeight="1" x14ac:dyDescent="0.25">
      <c r="C75" s="41"/>
    </row>
    <row r="76" spans="3:3" ht="15.75" customHeight="1" x14ac:dyDescent="0.25">
      <c r="C76" s="41"/>
    </row>
    <row r="77" spans="3:3" ht="15.75" customHeight="1" x14ac:dyDescent="0.25">
      <c r="C77" s="41"/>
    </row>
    <row r="78" spans="3:3" ht="15.75" customHeight="1" x14ac:dyDescent="0.25">
      <c r="C78" s="41"/>
    </row>
    <row r="79" spans="3:3" ht="15.75" customHeight="1" x14ac:dyDescent="0.25">
      <c r="C79" s="41"/>
    </row>
    <row r="80" spans="3:3" ht="15.75" customHeight="1" x14ac:dyDescent="0.25">
      <c r="C80" s="41"/>
    </row>
    <row r="81" spans="3:3" ht="15.75" customHeight="1" x14ac:dyDescent="0.25">
      <c r="C81" s="41"/>
    </row>
    <row r="82" spans="3:3" ht="15.75" customHeight="1" x14ac:dyDescent="0.25">
      <c r="C82" s="41"/>
    </row>
    <row r="83" spans="3:3" ht="15.75" customHeight="1" x14ac:dyDescent="0.25">
      <c r="C83" s="41"/>
    </row>
    <row r="84" spans="3:3" ht="15.75" customHeight="1" x14ac:dyDescent="0.25">
      <c r="C84" s="41"/>
    </row>
    <row r="85" spans="3:3" ht="15.75" customHeight="1" x14ac:dyDescent="0.25">
      <c r="C85" s="41"/>
    </row>
    <row r="86" spans="3:3" ht="15.75" customHeight="1" x14ac:dyDescent="0.25">
      <c r="C86" s="41"/>
    </row>
    <row r="87" spans="3:3" ht="15.75" customHeight="1" x14ac:dyDescent="0.25">
      <c r="C87" s="41"/>
    </row>
    <row r="88" spans="3:3" ht="15.75" customHeight="1" x14ac:dyDescent="0.25">
      <c r="C88" s="41"/>
    </row>
    <row r="89" spans="3:3" ht="15.75" customHeight="1" x14ac:dyDescent="0.25">
      <c r="C89" s="41"/>
    </row>
    <row r="90" spans="3:3" ht="15.75" customHeight="1" x14ac:dyDescent="0.25">
      <c r="C90" s="41"/>
    </row>
    <row r="91" spans="3:3" ht="15.75" customHeight="1" x14ac:dyDescent="0.25">
      <c r="C91" s="41"/>
    </row>
    <row r="92" spans="3:3" ht="15.75" customHeight="1" x14ac:dyDescent="0.25">
      <c r="C92" s="41"/>
    </row>
    <row r="93" spans="3:3" ht="15.75" customHeight="1" x14ac:dyDescent="0.25">
      <c r="C93" s="41"/>
    </row>
    <row r="94" spans="3:3" ht="15.75" customHeight="1" x14ac:dyDescent="0.25">
      <c r="C94" s="41"/>
    </row>
    <row r="95" spans="3:3" ht="15.75" customHeight="1" x14ac:dyDescent="0.25">
      <c r="C95" s="41"/>
    </row>
    <row r="96" spans="3:3" ht="15.75" customHeight="1" x14ac:dyDescent="0.25">
      <c r="C96" s="41"/>
    </row>
    <row r="97" spans="3:3" ht="15.75" customHeight="1" x14ac:dyDescent="0.25">
      <c r="C97" s="41"/>
    </row>
    <row r="98" spans="3:3" ht="15.75" customHeight="1" x14ac:dyDescent="0.25">
      <c r="C98" s="41"/>
    </row>
    <row r="99" spans="3:3" ht="15.75" customHeight="1" x14ac:dyDescent="0.25">
      <c r="C99" s="41"/>
    </row>
    <row r="100" spans="3:3" ht="15.75" customHeight="1" x14ac:dyDescent="0.25">
      <c r="C100" s="41"/>
    </row>
    <row r="101" spans="3:3" ht="15.75" customHeight="1" x14ac:dyDescent="0.25">
      <c r="C101" s="41"/>
    </row>
    <row r="102" spans="3:3" ht="15.75" customHeight="1" x14ac:dyDescent="0.25">
      <c r="C102" s="41"/>
    </row>
    <row r="103" spans="3:3" ht="15.75" customHeight="1" x14ac:dyDescent="0.25">
      <c r="C103" s="41"/>
    </row>
    <row r="104" spans="3:3" ht="15.75" customHeight="1" x14ac:dyDescent="0.25">
      <c r="C104" s="41"/>
    </row>
    <row r="105" spans="3:3" ht="15.75" customHeight="1" x14ac:dyDescent="0.25">
      <c r="C105" s="41"/>
    </row>
    <row r="106" spans="3:3" ht="15.75" customHeight="1" x14ac:dyDescent="0.25">
      <c r="C106" s="41"/>
    </row>
    <row r="107" spans="3:3" ht="15.75" customHeight="1" x14ac:dyDescent="0.25">
      <c r="C107" s="41"/>
    </row>
    <row r="108" spans="3:3" ht="15.75" customHeight="1" x14ac:dyDescent="0.25">
      <c r="C108" s="41"/>
    </row>
    <row r="109" spans="3:3" ht="15.75" customHeight="1" x14ac:dyDescent="0.25">
      <c r="C109" s="41"/>
    </row>
    <row r="110" spans="3:3" ht="15.75" customHeight="1" x14ac:dyDescent="0.25">
      <c r="C110" s="41"/>
    </row>
    <row r="111" spans="3:3" ht="15.75" customHeight="1" x14ac:dyDescent="0.25">
      <c r="C111" s="41"/>
    </row>
    <row r="112" spans="3:3" ht="15.75" customHeight="1" x14ac:dyDescent="0.25">
      <c r="C112" s="41"/>
    </row>
    <row r="113" spans="3:3" ht="15.75" customHeight="1" x14ac:dyDescent="0.25">
      <c r="C113" s="41"/>
    </row>
    <row r="114" spans="3:3" ht="15.75" customHeight="1" x14ac:dyDescent="0.25">
      <c r="C114" s="41"/>
    </row>
    <row r="115" spans="3:3" ht="15.75" customHeight="1" x14ac:dyDescent="0.25">
      <c r="C115" s="41"/>
    </row>
    <row r="116" spans="3:3" ht="15.75" customHeight="1" x14ac:dyDescent="0.25">
      <c r="C116" s="41"/>
    </row>
    <row r="117" spans="3:3" ht="15.75" customHeight="1" x14ac:dyDescent="0.25">
      <c r="C117" s="41"/>
    </row>
    <row r="118" spans="3:3" ht="15.75" customHeight="1" x14ac:dyDescent="0.25">
      <c r="C118" s="41"/>
    </row>
    <row r="119" spans="3:3" ht="15.75" customHeight="1" x14ac:dyDescent="0.25">
      <c r="C119" s="41"/>
    </row>
    <row r="120" spans="3:3" ht="15.75" customHeight="1" x14ac:dyDescent="0.25">
      <c r="C120" s="41"/>
    </row>
    <row r="121" spans="3:3" ht="15.75" customHeight="1" x14ac:dyDescent="0.25">
      <c r="C121" s="41"/>
    </row>
    <row r="122" spans="3:3" ht="15.75" customHeight="1" x14ac:dyDescent="0.25">
      <c r="C122" s="41"/>
    </row>
    <row r="123" spans="3:3" ht="15.75" customHeight="1" x14ac:dyDescent="0.25">
      <c r="C123" s="41"/>
    </row>
    <row r="124" spans="3:3" ht="15.75" customHeight="1" x14ac:dyDescent="0.25">
      <c r="C124" s="41"/>
    </row>
    <row r="125" spans="3:3" ht="15.75" customHeight="1" x14ac:dyDescent="0.25">
      <c r="C125" s="41"/>
    </row>
    <row r="126" spans="3:3" ht="15.75" customHeight="1" x14ac:dyDescent="0.25">
      <c r="C126" s="41"/>
    </row>
    <row r="127" spans="3:3" ht="15.75" customHeight="1" x14ac:dyDescent="0.25">
      <c r="C127" s="41"/>
    </row>
    <row r="128" spans="3:3" ht="15.75" customHeight="1" x14ac:dyDescent="0.25">
      <c r="C128" s="41"/>
    </row>
    <row r="129" spans="3:3" ht="15.75" customHeight="1" x14ac:dyDescent="0.25">
      <c r="C129" s="41"/>
    </row>
    <row r="130" spans="3:3" ht="15.75" customHeight="1" x14ac:dyDescent="0.25">
      <c r="C130" s="41"/>
    </row>
    <row r="131" spans="3:3" ht="15.75" customHeight="1" x14ac:dyDescent="0.25">
      <c r="C131" s="41"/>
    </row>
    <row r="132" spans="3:3" ht="15.75" customHeight="1" x14ac:dyDescent="0.25">
      <c r="C132" s="41"/>
    </row>
    <row r="133" spans="3:3" ht="15.75" customHeight="1" x14ac:dyDescent="0.25">
      <c r="C133" s="41"/>
    </row>
    <row r="134" spans="3:3" ht="15.75" customHeight="1" x14ac:dyDescent="0.25">
      <c r="C134" s="41"/>
    </row>
    <row r="135" spans="3:3" ht="15.75" customHeight="1" x14ac:dyDescent="0.25">
      <c r="C135" s="41"/>
    </row>
    <row r="136" spans="3:3" ht="15.75" customHeight="1" x14ac:dyDescent="0.25">
      <c r="C136" s="41"/>
    </row>
    <row r="137" spans="3:3" ht="15.75" customHeight="1" x14ac:dyDescent="0.25">
      <c r="C137" s="41"/>
    </row>
    <row r="138" spans="3:3" ht="15.75" customHeight="1" x14ac:dyDescent="0.25">
      <c r="C138" s="41"/>
    </row>
    <row r="139" spans="3:3" ht="15.75" customHeight="1" x14ac:dyDescent="0.25">
      <c r="C139" s="41"/>
    </row>
    <row r="140" spans="3:3" ht="15.75" customHeight="1" x14ac:dyDescent="0.25">
      <c r="C140" s="41"/>
    </row>
    <row r="141" spans="3:3" ht="15.75" customHeight="1" x14ac:dyDescent="0.25">
      <c r="C141" s="41"/>
    </row>
    <row r="142" spans="3:3" ht="15.75" customHeight="1" x14ac:dyDescent="0.25">
      <c r="C142" s="41"/>
    </row>
    <row r="143" spans="3:3" ht="15.75" customHeight="1" x14ac:dyDescent="0.25">
      <c r="C143" s="41"/>
    </row>
    <row r="144" spans="3:3" ht="15.75" customHeight="1" x14ac:dyDescent="0.25">
      <c r="C144" s="41"/>
    </row>
    <row r="145" spans="3:3" ht="15.75" customHeight="1" x14ac:dyDescent="0.25">
      <c r="C145" s="41"/>
    </row>
    <row r="146" spans="3:3" ht="15.75" customHeight="1" x14ac:dyDescent="0.25">
      <c r="C146" s="41"/>
    </row>
    <row r="147" spans="3:3" ht="15.75" customHeight="1" x14ac:dyDescent="0.25">
      <c r="C147" s="41"/>
    </row>
    <row r="148" spans="3:3" ht="15.75" customHeight="1" x14ac:dyDescent="0.25">
      <c r="C148" s="41"/>
    </row>
    <row r="149" spans="3:3" ht="15.75" customHeight="1" x14ac:dyDescent="0.25">
      <c r="C149" s="41"/>
    </row>
    <row r="150" spans="3:3" ht="15.75" customHeight="1" x14ac:dyDescent="0.25">
      <c r="C150" s="41"/>
    </row>
    <row r="151" spans="3:3" ht="15.75" customHeight="1" x14ac:dyDescent="0.25">
      <c r="C151" s="41"/>
    </row>
    <row r="152" spans="3:3" ht="15.75" customHeight="1" x14ac:dyDescent="0.25">
      <c r="C152" s="41"/>
    </row>
    <row r="153" spans="3:3" ht="15.75" customHeight="1" x14ac:dyDescent="0.25">
      <c r="C153" s="41"/>
    </row>
    <row r="154" spans="3:3" ht="15.75" customHeight="1" x14ac:dyDescent="0.25">
      <c r="C154" s="41"/>
    </row>
    <row r="155" spans="3:3" ht="15.75" customHeight="1" x14ac:dyDescent="0.25">
      <c r="C155" s="41"/>
    </row>
    <row r="156" spans="3:3" ht="15.75" customHeight="1" x14ac:dyDescent="0.25">
      <c r="C156" s="41"/>
    </row>
    <row r="157" spans="3:3" ht="15.75" customHeight="1" x14ac:dyDescent="0.25">
      <c r="C157" s="41"/>
    </row>
    <row r="158" spans="3:3" ht="15.75" customHeight="1" x14ac:dyDescent="0.25">
      <c r="C158" s="41"/>
    </row>
    <row r="159" spans="3:3" ht="15.75" customHeight="1" x14ac:dyDescent="0.25">
      <c r="C159" s="41"/>
    </row>
    <row r="160" spans="3:3" ht="15.75" customHeight="1" x14ac:dyDescent="0.25">
      <c r="C160" s="41"/>
    </row>
    <row r="161" spans="3:3" ht="15.75" customHeight="1" x14ac:dyDescent="0.25">
      <c r="C161" s="41"/>
    </row>
    <row r="162" spans="3:3" ht="15.75" customHeight="1" x14ac:dyDescent="0.25">
      <c r="C162" s="41"/>
    </row>
    <row r="163" spans="3:3" ht="15.75" customHeight="1" x14ac:dyDescent="0.25">
      <c r="C163" s="41"/>
    </row>
    <row r="164" spans="3:3" ht="15.75" customHeight="1" x14ac:dyDescent="0.25">
      <c r="C164" s="41"/>
    </row>
    <row r="165" spans="3:3" ht="15.75" customHeight="1" x14ac:dyDescent="0.25">
      <c r="C165" s="41"/>
    </row>
    <row r="166" spans="3:3" ht="15.75" customHeight="1" x14ac:dyDescent="0.25">
      <c r="C166" s="41"/>
    </row>
    <row r="167" spans="3:3" ht="15.75" customHeight="1" x14ac:dyDescent="0.25">
      <c r="C167" s="41"/>
    </row>
    <row r="168" spans="3:3" ht="15.75" customHeight="1" x14ac:dyDescent="0.25">
      <c r="C168" s="41"/>
    </row>
    <row r="169" spans="3:3" ht="15.75" customHeight="1" x14ac:dyDescent="0.25">
      <c r="C169" s="41"/>
    </row>
    <row r="170" spans="3:3" ht="15.75" customHeight="1" x14ac:dyDescent="0.25">
      <c r="C170" s="41"/>
    </row>
    <row r="171" spans="3:3" ht="15.75" customHeight="1" x14ac:dyDescent="0.25">
      <c r="C171" s="41"/>
    </row>
    <row r="172" spans="3:3" ht="15.75" customHeight="1" x14ac:dyDescent="0.25">
      <c r="C172" s="41"/>
    </row>
    <row r="173" spans="3:3" ht="15.75" customHeight="1" x14ac:dyDescent="0.25">
      <c r="C173" s="41"/>
    </row>
    <row r="174" spans="3:3" ht="15.75" customHeight="1" x14ac:dyDescent="0.25">
      <c r="C174" s="41"/>
    </row>
    <row r="175" spans="3:3" ht="15.75" customHeight="1" x14ac:dyDescent="0.25">
      <c r="C175" s="41"/>
    </row>
    <row r="176" spans="3:3" ht="15.75" customHeight="1" x14ac:dyDescent="0.25">
      <c r="C176" s="41"/>
    </row>
    <row r="177" spans="3:3" ht="15.75" customHeight="1" x14ac:dyDescent="0.25">
      <c r="C177" s="41"/>
    </row>
    <row r="178" spans="3:3" ht="15.75" customHeight="1" x14ac:dyDescent="0.25">
      <c r="C178" s="41"/>
    </row>
    <row r="179" spans="3:3" ht="15.75" customHeight="1" x14ac:dyDescent="0.25">
      <c r="C179" s="41"/>
    </row>
    <row r="180" spans="3:3" ht="15.75" customHeight="1" x14ac:dyDescent="0.25">
      <c r="C180" s="41"/>
    </row>
    <row r="181" spans="3:3" ht="15.75" customHeight="1" x14ac:dyDescent="0.25">
      <c r="C181" s="41"/>
    </row>
    <row r="182" spans="3:3" ht="15.75" customHeight="1" x14ac:dyDescent="0.25">
      <c r="C182" s="41"/>
    </row>
    <row r="183" spans="3:3" ht="15.75" customHeight="1" x14ac:dyDescent="0.25">
      <c r="C183" s="41"/>
    </row>
    <row r="184" spans="3:3" ht="15.75" customHeight="1" x14ac:dyDescent="0.25">
      <c r="C184" s="41"/>
    </row>
    <row r="185" spans="3:3" ht="15.75" customHeight="1" x14ac:dyDescent="0.25">
      <c r="C185" s="41"/>
    </row>
    <row r="186" spans="3:3" ht="15.75" customHeight="1" x14ac:dyDescent="0.25">
      <c r="C186" s="41"/>
    </row>
    <row r="187" spans="3:3" ht="15.75" customHeight="1" x14ac:dyDescent="0.25">
      <c r="C187" s="41"/>
    </row>
    <row r="188" spans="3:3" ht="15.75" customHeight="1" x14ac:dyDescent="0.25">
      <c r="C188" s="41"/>
    </row>
    <row r="189" spans="3:3" ht="15.75" customHeight="1" x14ac:dyDescent="0.25">
      <c r="C189" s="41"/>
    </row>
    <row r="190" spans="3:3" ht="15.75" customHeight="1" x14ac:dyDescent="0.25">
      <c r="C190" s="41"/>
    </row>
    <row r="191" spans="3:3" ht="15.75" customHeight="1" x14ac:dyDescent="0.25">
      <c r="C191" s="41"/>
    </row>
    <row r="192" spans="3:3" ht="15.75" customHeight="1" x14ac:dyDescent="0.25">
      <c r="C192" s="41"/>
    </row>
    <row r="193" spans="3:3" ht="15.75" customHeight="1" x14ac:dyDescent="0.25">
      <c r="C193" s="41"/>
    </row>
    <row r="194" spans="3:3" ht="15.75" customHeight="1" x14ac:dyDescent="0.25">
      <c r="C194" s="41"/>
    </row>
    <row r="195" spans="3:3" ht="15.75" customHeight="1" x14ac:dyDescent="0.25">
      <c r="C195" s="41"/>
    </row>
    <row r="196" spans="3:3" ht="15.75" customHeight="1" x14ac:dyDescent="0.25">
      <c r="C196" s="41"/>
    </row>
    <row r="197" spans="3:3" ht="15.75" customHeight="1" x14ac:dyDescent="0.25">
      <c r="C197" s="41"/>
    </row>
    <row r="198" spans="3:3" ht="15.75" customHeight="1" x14ac:dyDescent="0.25">
      <c r="C198" s="41"/>
    </row>
    <row r="199" spans="3:3" ht="15.75" customHeight="1" x14ac:dyDescent="0.25">
      <c r="C199" s="41"/>
    </row>
    <row r="200" spans="3:3" ht="15.75" customHeight="1" x14ac:dyDescent="0.25">
      <c r="C200" s="41"/>
    </row>
    <row r="201" spans="3:3" ht="15.75" customHeight="1" x14ac:dyDescent="0.25">
      <c r="C201" s="41"/>
    </row>
    <row r="202" spans="3:3" ht="15.75" customHeight="1" x14ac:dyDescent="0.25">
      <c r="C202" s="41"/>
    </row>
    <row r="203" spans="3:3" ht="15.75" customHeight="1" x14ac:dyDescent="0.25">
      <c r="C203" s="41"/>
    </row>
    <row r="204" spans="3:3" ht="15.75" customHeight="1" x14ac:dyDescent="0.25">
      <c r="C204" s="41"/>
    </row>
    <row r="205" spans="3:3" ht="15.75" customHeight="1" x14ac:dyDescent="0.25">
      <c r="C205" s="41"/>
    </row>
    <row r="206" spans="3:3" ht="15.75" customHeight="1" x14ac:dyDescent="0.25">
      <c r="C206" s="41"/>
    </row>
    <row r="207" spans="3:3" ht="15.75" customHeight="1" x14ac:dyDescent="0.25">
      <c r="C207" s="41"/>
    </row>
    <row r="208" spans="3:3" ht="15.75" customHeight="1" x14ac:dyDescent="0.25">
      <c r="C208" s="41"/>
    </row>
    <row r="209" spans="3:3" ht="15.75" customHeight="1" x14ac:dyDescent="0.25">
      <c r="C209" s="41"/>
    </row>
    <row r="210" spans="3:3" ht="15.75" customHeight="1" x14ac:dyDescent="0.25">
      <c r="C210" s="41"/>
    </row>
    <row r="211" spans="3:3" ht="15.75" customHeight="1" x14ac:dyDescent="0.25">
      <c r="C211" s="41"/>
    </row>
    <row r="212" spans="3:3" ht="15.75" customHeight="1" x14ac:dyDescent="0.25">
      <c r="C212" s="41"/>
    </row>
    <row r="213" spans="3:3" ht="15.75" customHeight="1" x14ac:dyDescent="0.25">
      <c r="C213" s="41"/>
    </row>
    <row r="214" spans="3:3" ht="15.75" customHeight="1" x14ac:dyDescent="0.25">
      <c r="C214" s="41"/>
    </row>
    <row r="215" spans="3:3" ht="15.75" customHeight="1" x14ac:dyDescent="0.25">
      <c r="C215" s="41"/>
    </row>
    <row r="216" spans="3:3" ht="15.75" customHeight="1" x14ac:dyDescent="0.25">
      <c r="C216" s="41"/>
    </row>
    <row r="217" spans="3:3" ht="15.75" customHeight="1" x14ac:dyDescent="0.25">
      <c r="C217" s="41"/>
    </row>
    <row r="218" spans="3:3" ht="15.75" customHeight="1" x14ac:dyDescent="0.25">
      <c r="C218" s="41"/>
    </row>
    <row r="219" spans="3:3" ht="15.75" customHeight="1" x14ac:dyDescent="0.25">
      <c r="C219" s="41"/>
    </row>
    <row r="220" spans="3:3" ht="15.75" customHeight="1" x14ac:dyDescent="0.25">
      <c r="C220" s="41"/>
    </row>
    <row r="221" spans="3:3" ht="15.75" customHeight="1" x14ac:dyDescent="0.25">
      <c r="C221" s="41"/>
    </row>
    <row r="222" spans="3:3" ht="15.75" customHeight="1" x14ac:dyDescent="0.25">
      <c r="C222" s="41"/>
    </row>
    <row r="223" spans="3:3" ht="15.75" customHeight="1" x14ac:dyDescent="0.25">
      <c r="C223" s="41"/>
    </row>
    <row r="224" spans="3:3" ht="15.75" customHeight="1" x14ac:dyDescent="0.25">
      <c r="C224" s="41"/>
    </row>
    <row r="225" spans="3:3" ht="15.75" customHeight="1" x14ac:dyDescent="0.25">
      <c r="C225" s="41"/>
    </row>
    <row r="226" spans="3:3" ht="15.75" customHeight="1" x14ac:dyDescent="0.25">
      <c r="C226" s="41"/>
    </row>
    <row r="227" spans="3:3" ht="15.75" customHeight="1" x14ac:dyDescent="0.25">
      <c r="C227" s="41"/>
    </row>
    <row r="228" spans="3:3" ht="15.75" customHeight="1" x14ac:dyDescent="0.25">
      <c r="C228" s="41"/>
    </row>
    <row r="229" spans="3:3" ht="15.75" customHeight="1" x14ac:dyDescent="0.25">
      <c r="C229" s="41"/>
    </row>
    <row r="230" spans="3:3" ht="15.75" customHeight="1" x14ac:dyDescent="0.25">
      <c r="C230" s="41"/>
    </row>
    <row r="231" spans="3:3" ht="15.75" customHeight="1" x14ac:dyDescent="0.25">
      <c r="C231" s="41"/>
    </row>
    <row r="232" spans="3:3" ht="15.75" customHeight="1" x14ac:dyDescent="0.25">
      <c r="C232" s="41"/>
    </row>
    <row r="233" spans="3:3" ht="15.75" customHeight="1" x14ac:dyDescent="0.25">
      <c r="C233" s="41"/>
    </row>
    <row r="234" spans="3:3" ht="15.75" customHeight="1" x14ac:dyDescent="0.25">
      <c r="C234" s="41"/>
    </row>
    <row r="235" spans="3:3" ht="15.75" customHeight="1" x14ac:dyDescent="0.25">
      <c r="C235" s="41"/>
    </row>
    <row r="236" spans="3:3" ht="15.75" customHeight="1" x14ac:dyDescent="0.25">
      <c r="C236" s="41"/>
    </row>
    <row r="237" spans="3:3" ht="15.75" customHeight="1" x14ac:dyDescent="0.25">
      <c r="C237" s="41"/>
    </row>
    <row r="238" spans="3:3" ht="15.75" customHeight="1" x14ac:dyDescent="0.25">
      <c r="C238" s="41"/>
    </row>
    <row r="239" spans="3:3" ht="15.75" customHeight="1" x14ac:dyDescent="0.25">
      <c r="C239" s="41"/>
    </row>
    <row r="240" spans="3:3" ht="15.75" customHeight="1" x14ac:dyDescent="0.25">
      <c r="C240" s="41"/>
    </row>
    <row r="241" spans="3:3" ht="15.75" customHeight="1" x14ac:dyDescent="0.25">
      <c r="C241" s="41"/>
    </row>
    <row r="242" spans="3:3" ht="15.75" customHeight="1" x14ac:dyDescent="0.25">
      <c r="C242" s="41"/>
    </row>
    <row r="243" spans="3:3" ht="15.75" customHeight="1" x14ac:dyDescent="0.25">
      <c r="C243" s="41"/>
    </row>
    <row r="244" spans="3:3" ht="15.75" customHeight="1" x14ac:dyDescent="0.25">
      <c r="C244" s="41"/>
    </row>
    <row r="245" spans="3:3" ht="15.75" customHeight="1" x14ac:dyDescent="0.25">
      <c r="C245" s="41"/>
    </row>
    <row r="246" spans="3:3" ht="15.75" customHeight="1" x14ac:dyDescent="0.25">
      <c r="C246" s="41"/>
    </row>
    <row r="247" spans="3:3" ht="15.75" customHeight="1" x14ac:dyDescent="0.25">
      <c r="C247" s="41"/>
    </row>
    <row r="248" spans="3:3" ht="15.75" customHeight="1" x14ac:dyDescent="0.25">
      <c r="C248" s="41"/>
    </row>
    <row r="249" spans="3:3" ht="15.75" customHeight="1" x14ac:dyDescent="0.25">
      <c r="C249" s="41"/>
    </row>
    <row r="250" spans="3:3" ht="15.75" customHeight="1" x14ac:dyDescent="0.25">
      <c r="C250" s="41"/>
    </row>
    <row r="251" spans="3:3" ht="15.75" customHeight="1" x14ac:dyDescent="0.25">
      <c r="C251" s="41"/>
    </row>
    <row r="252" spans="3:3" ht="15.75" customHeight="1" x14ac:dyDescent="0.25">
      <c r="C252" s="41"/>
    </row>
    <row r="253" spans="3:3" ht="15.75" customHeight="1" x14ac:dyDescent="0.25">
      <c r="C253" s="41"/>
    </row>
    <row r="254" spans="3:3" ht="15.75" customHeight="1" x14ac:dyDescent="0.25">
      <c r="C254" s="41"/>
    </row>
    <row r="255" spans="3:3" ht="15.75" customHeight="1" x14ac:dyDescent="0.25">
      <c r="C255" s="41"/>
    </row>
    <row r="256" spans="3:3" ht="15.75" customHeight="1" x14ac:dyDescent="0.25">
      <c r="C256" s="41"/>
    </row>
    <row r="257" spans="3:3" ht="15.75" customHeight="1" x14ac:dyDescent="0.25">
      <c r="C257" s="41"/>
    </row>
    <row r="258" spans="3:3" ht="15.75" customHeight="1" x14ac:dyDescent="0.25">
      <c r="C258" s="41"/>
    </row>
    <row r="259" spans="3:3" ht="15.75" customHeight="1" x14ac:dyDescent="0.25">
      <c r="C259" s="41"/>
    </row>
    <row r="260" spans="3:3" ht="15.75" customHeight="1" x14ac:dyDescent="0.25">
      <c r="C260" s="41"/>
    </row>
    <row r="261" spans="3:3" ht="15.75" customHeight="1" x14ac:dyDescent="0.25">
      <c r="C261" s="41"/>
    </row>
    <row r="262" spans="3:3" ht="15.75" customHeight="1" x14ac:dyDescent="0.25">
      <c r="C262" s="41"/>
    </row>
    <row r="263" spans="3:3" ht="15.75" customHeight="1" x14ac:dyDescent="0.25">
      <c r="C263" s="41"/>
    </row>
    <row r="264" spans="3:3" ht="15.75" customHeight="1" x14ac:dyDescent="0.25">
      <c r="C264" s="41"/>
    </row>
    <row r="265" spans="3:3" ht="15.75" customHeight="1" x14ac:dyDescent="0.25">
      <c r="C265" s="41"/>
    </row>
    <row r="266" spans="3:3" ht="15.75" customHeight="1" x14ac:dyDescent="0.25">
      <c r="C266" s="41"/>
    </row>
    <row r="267" spans="3:3" ht="15.75" customHeight="1" x14ac:dyDescent="0.25">
      <c r="C267" s="41"/>
    </row>
    <row r="268" spans="3:3" ht="15.75" customHeight="1" x14ac:dyDescent="0.25">
      <c r="C268" s="41"/>
    </row>
    <row r="269" spans="3:3" ht="15.75" customHeight="1" x14ac:dyDescent="0.25">
      <c r="C269" s="41"/>
    </row>
    <row r="270" spans="3:3" ht="15.75" customHeight="1" x14ac:dyDescent="0.25">
      <c r="C270" s="41"/>
    </row>
    <row r="271" spans="3:3" ht="15.75" customHeight="1" x14ac:dyDescent="0.25">
      <c r="C271" s="41"/>
    </row>
    <row r="272" spans="3:3" ht="15.75" customHeight="1" x14ac:dyDescent="0.25">
      <c r="C272" s="41"/>
    </row>
    <row r="273" spans="3:3" ht="15.75" customHeight="1" x14ac:dyDescent="0.25">
      <c r="C273" s="41"/>
    </row>
    <row r="274" spans="3:3" ht="15.75" customHeight="1" x14ac:dyDescent="0.25">
      <c r="C274" s="41"/>
    </row>
    <row r="275" spans="3:3" ht="15.75" customHeight="1" x14ac:dyDescent="0.25">
      <c r="C275" s="41"/>
    </row>
    <row r="276" spans="3:3" ht="15.75" customHeight="1" x14ac:dyDescent="0.25">
      <c r="C276" s="41"/>
    </row>
    <row r="277" spans="3:3" ht="15.75" customHeight="1" x14ac:dyDescent="0.25">
      <c r="C277" s="41"/>
    </row>
    <row r="278" spans="3:3" ht="15.75" customHeight="1" x14ac:dyDescent="0.25">
      <c r="C278" s="41"/>
    </row>
    <row r="279" spans="3:3" ht="15.75" customHeight="1" x14ac:dyDescent="0.25">
      <c r="C279" s="41"/>
    </row>
    <row r="280" spans="3:3" ht="15.75" customHeight="1" x14ac:dyDescent="0.25">
      <c r="C280" s="41"/>
    </row>
    <row r="281" spans="3:3" ht="15.75" customHeight="1" x14ac:dyDescent="0.25">
      <c r="C281" s="41"/>
    </row>
    <row r="282" spans="3:3" ht="15.75" customHeight="1" x14ac:dyDescent="0.25">
      <c r="C282" s="41"/>
    </row>
    <row r="283" spans="3:3" ht="15.75" customHeight="1" x14ac:dyDescent="0.25">
      <c r="C283" s="41"/>
    </row>
    <row r="284" spans="3:3" ht="15.75" customHeight="1" x14ac:dyDescent="0.25">
      <c r="C284" s="41"/>
    </row>
    <row r="285" spans="3:3" ht="15.75" customHeight="1" x14ac:dyDescent="0.25">
      <c r="C285" s="41"/>
    </row>
    <row r="286" spans="3:3" ht="15.75" customHeight="1" x14ac:dyDescent="0.25">
      <c r="C286" s="41"/>
    </row>
    <row r="287" spans="3:3" ht="15.75" customHeight="1" x14ac:dyDescent="0.25">
      <c r="C287" s="41"/>
    </row>
    <row r="288" spans="3:3" ht="15.75" customHeight="1" x14ac:dyDescent="0.25">
      <c r="C288" s="41"/>
    </row>
    <row r="289" spans="3:3" ht="15.75" customHeight="1" x14ac:dyDescent="0.25">
      <c r="C289" s="41"/>
    </row>
    <row r="290" spans="3:3" ht="15.75" customHeight="1" x14ac:dyDescent="0.25">
      <c r="C290" s="41"/>
    </row>
    <row r="291" spans="3:3" ht="15.75" customHeight="1" x14ac:dyDescent="0.25">
      <c r="C291" s="41"/>
    </row>
    <row r="292" spans="3:3" ht="15.75" customHeight="1" x14ac:dyDescent="0.25">
      <c r="C292" s="41"/>
    </row>
    <row r="293" spans="3:3" ht="15.75" customHeight="1" x14ac:dyDescent="0.25">
      <c r="C293" s="41"/>
    </row>
    <row r="294" spans="3:3" ht="15.75" customHeight="1" x14ac:dyDescent="0.25">
      <c r="C294" s="41"/>
    </row>
    <row r="295" spans="3:3" ht="15.75" customHeight="1" x14ac:dyDescent="0.25">
      <c r="C295" s="41"/>
    </row>
    <row r="296" spans="3:3" ht="15.75" customHeight="1" x14ac:dyDescent="0.25">
      <c r="C296" s="41"/>
    </row>
    <row r="297" spans="3:3" ht="15.75" customHeight="1" x14ac:dyDescent="0.25">
      <c r="C297" s="41"/>
    </row>
    <row r="298" spans="3:3" ht="15.75" customHeight="1" x14ac:dyDescent="0.25">
      <c r="C298" s="41"/>
    </row>
    <row r="299" spans="3:3" ht="15.75" customHeight="1" x14ac:dyDescent="0.25">
      <c r="C299" s="41"/>
    </row>
    <row r="300" spans="3:3" ht="15.75" customHeight="1" x14ac:dyDescent="0.25">
      <c r="C300" s="41"/>
    </row>
    <row r="301" spans="3:3" ht="15.75" customHeight="1" x14ac:dyDescent="0.25">
      <c r="C301" s="41"/>
    </row>
    <row r="302" spans="3:3" ht="15.75" customHeight="1" x14ac:dyDescent="0.25">
      <c r="C302" s="41"/>
    </row>
    <row r="303" spans="3:3" ht="15.75" customHeight="1" x14ac:dyDescent="0.25">
      <c r="C303" s="41"/>
    </row>
    <row r="304" spans="3:3" ht="15.75" customHeight="1" x14ac:dyDescent="0.25">
      <c r="C304" s="41"/>
    </row>
    <row r="305" spans="3:3" ht="15.75" customHeight="1" x14ac:dyDescent="0.25">
      <c r="C305" s="41"/>
    </row>
    <row r="306" spans="3:3" ht="15.75" customHeight="1" x14ac:dyDescent="0.25">
      <c r="C306" s="41"/>
    </row>
    <row r="307" spans="3:3" ht="15.75" customHeight="1" x14ac:dyDescent="0.25">
      <c r="C307" s="41"/>
    </row>
    <row r="308" spans="3:3" ht="15.75" customHeight="1" x14ac:dyDescent="0.25">
      <c r="C308" s="41"/>
    </row>
    <row r="309" spans="3:3" ht="15.75" customHeight="1" x14ac:dyDescent="0.25">
      <c r="C309" s="41"/>
    </row>
    <row r="310" spans="3:3" ht="15.75" customHeight="1" x14ac:dyDescent="0.25">
      <c r="C310" s="41"/>
    </row>
    <row r="311" spans="3:3" ht="15.75" customHeight="1" x14ac:dyDescent="0.25">
      <c r="C311" s="41"/>
    </row>
    <row r="312" spans="3:3" ht="15.75" customHeight="1" x14ac:dyDescent="0.25">
      <c r="C312" s="41"/>
    </row>
    <row r="313" spans="3:3" ht="15.75" customHeight="1" x14ac:dyDescent="0.25">
      <c r="C313" s="41"/>
    </row>
    <row r="314" spans="3:3" ht="15.75" customHeight="1" x14ac:dyDescent="0.25">
      <c r="C314" s="41"/>
    </row>
    <row r="315" spans="3:3" ht="15.75" customHeight="1" x14ac:dyDescent="0.25">
      <c r="C315" s="41"/>
    </row>
    <row r="316" spans="3:3" ht="15.75" customHeight="1" x14ac:dyDescent="0.25">
      <c r="C316" s="41"/>
    </row>
    <row r="317" spans="3:3" ht="15.75" customHeight="1" x14ac:dyDescent="0.25">
      <c r="C317" s="41"/>
    </row>
    <row r="318" spans="3:3" ht="15.75" customHeight="1" x14ac:dyDescent="0.25">
      <c r="C318" s="41"/>
    </row>
    <row r="319" spans="3:3" ht="15.75" customHeight="1" x14ac:dyDescent="0.25">
      <c r="C319" s="41"/>
    </row>
    <row r="320" spans="3:3" ht="15.75" customHeight="1" x14ac:dyDescent="0.25">
      <c r="C320" s="41"/>
    </row>
    <row r="321" spans="3:3" ht="15.75" customHeight="1" x14ac:dyDescent="0.25">
      <c r="C321" s="41"/>
    </row>
    <row r="322" spans="3:3" ht="15.75" customHeight="1" x14ac:dyDescent="0.25">
      <c r="C322" s="41"/>
    </row>
    <row r="323" spans="3:3" ht="15.75" customHeight="1" x14ac:dyDescent="0.25">
      <c r="C323" s="41"/>
    </row>
    <row r="324" spans="3:3" ht="15.75" customHeight="1" x14ac:dyDescent="0.25">
      <c r="C324" s="41"/>
    </row>
    <row r="325" spans="3:3" ht="15.75" customHeight="1" x14ac:dyDescent="0.25">
      <c r="C325" s="41"/>
    </row>
    <row r="326" spans="3:3" ht="15.75" customHeight="1" x14ac:dyDescent="0.25">
      <c r="C326" s="41"/>
    </row>
    <row r="327" spans="3:3" ht="15.75" customHeight="1" x14ac:dyDescent="0.25">
      <c r="C327" s="41"/>
    </row>
    <row r="328" spans="3:3" ht="15.75" customHeight="1" x14ac:dyDescent="0.25">
      <c r="C328" s="41"/>
    </row>
    <row r="329" spans="3:3" ht="15.75" customHeight="1" x14ac:dyDescent="0.25">
      <c r="C329" s="41"/>
    </row>
    <row r="330" spans="3:3" ht="15.75" customHeight="1" x14ac:dyDescent="0.25">
      <c r="C330" s="41"/>
    </row>
    <row r="331" spans="3:3" ht="15.75" customHeight="1" x14ac:dyDescent="0.25">
      <c r="C331" s="41"/>
    </row>
    <row r="332" spans="3:3" ht="15.75" customHeight="1" x14ac:dyDescent="0.25">
      <c r="C332" s="41"/>
    </row>
    <row r="333" spans="3:3" ht="15.75" customHeight="1" x14ac:dyDescent="0.25">
      <c r="C333" s="41"/>
    </row>
    <row r="334" spans="3:3" ht="15.75" customHeight="1" x14ac:dyDescent="0.25">
      <c r="C334" s="41"/>
    </row>
    <row r="335" spans="3:3" ht="15.75" customHeight="1" x14ac:dyDescent="0.25">
      <c r="C335" s="41"/>
    </row>
    <row r="336" spans="3:3" ht="15.75" customHeight="1" x14ac:dyDescent="0.25">
      <c r="C336" s="41"/>
    </row>
    <row r="337" spans="3:3" ht="15.75" customHeight="1" x14ac:dyDescent="0.25">
      <c r="C337" s="41"/>
    </row>
    <row r="338" spans="3:3" ht="15.75" customHeight="1" x14ac:dyDescent="0.25">
      <c r="C338" s="41"/>
    </row>
    <row r="339" spans="3:3" ht="15.75" customHeight="1" x14ac:dyDescent="0.25">
      <c r="C339" s="41"/>
    </row>
    <row r="340" spans="3:3" ht="15.75" customHeight="1" x14ac:dyDescent="0.25">
      <c r="C340" s="41"/>
    </row>
    <row r="341" spans="3:3" ht="15.75" customHeight="1" x14ac:dyDescent="0.25">
      <c r="C341" s="41"/>
    </row>
    <row r="342" spans="3:3" ht="15.75" customHeight="1" x14ac:dyDescent="0.25">
      <c r="C342" s="41"/>
    </row>
    <row r="343" spans="3:3" ht="15.75" customHeight="1" x14ac:dyDescent="0.25">
      <c r="C343" s="41"/>
    </row>
    <row r="344" spans="3:3" ht="15.75" customHeight="1" x14ac:dyDescent="0.25">
      <c r="C344" s="41"/>
    </row>
    <row r="345" spans="3:3" ht="15.75" customHeight="1" x14ac:dyDescent="0.25">
      <c r="C345" s="41"/>
    </row>
    <row r="346" spans="3:3" ht="15.75" customHeight="1" x14ac:dyDescent="0.25">
      <c r="C346" s="41"/>
    </row>
    <row r="347" spans="3:3" ht="15.75" customHeight="1" x14ac:dyDescent="0.25">
      <c r="C347" s="41"/>
    </row>
    <row r="348" spans="3:3" ht="15.75" customHeight="1" x14ac:dyDescent="0.25">
      <c r="C348" s="41"/>
    </row>
    <row r="349" spans="3:3" ht="15.75" customHeight="1" x14ac:dyDescent="0.25">
      <c r="C349" s="41"/>
    </row>
    <row r="350" spans="3:3" ht="15.75" customHeight="1" x14ac:dyDescent="0.25">
      <c r="C350" s="41"/>
    </row>
    <row r="351" spans="3:3" ht="15.75" customHeight="1" x14ac:dyDescent="0.25">
      <c r="C351" s="41"/>
    </row>
    <row r="352" spans="3:3" ht="15.75" customHeight="1" x14ac:dyDescent="0.25">
      <c r="C352" s="41"/>
    </row>
    <row r="353" spans="3:3" ht="15.75" customHeight="1" x14ac:dyDescent="0.25">
      <c r="C353" s="41"/>
    </row>
    <row r="354" spans="3:3" ht="15.75" customHeight="1" x14ac:dyDescent="0.25">
      <c r="C354" s="41"/>
    </row>
    <row r="355" spans="3:3" ht="15.75" customHeight="1" x14ac:dyDescent="0.25">
      <c r="C355" s="41"/>
    </row>
    <row r="356" spans="3:3" ht="15.75" customHeight="1" x14ac:dyDescent="0.25">
      <c r="C356" s="41"/>
    </row>
    <row r="357" spans="3:3" ht="15.75" customHeight="1" x14ac:dyDescent="0.25">
      <c r="C357" s="41"/>
    </row>
    <row r="358" spans="3:3" ht="15.75" customHeight="1" x14ac:dyDescent="0.25">
      <c r="C358" s="41"/>
    </row>
    <row r="359" spans="3:3" ht="15.75" customHeight="1" x14ac:dyDescent="0.25">
      <c r="C359" s="41"/>
    </row>
    <row r="360" spans="3:3" ht="15.75" customHeight="1" x14ac:dyDescent="0.25">
      <c r="C360" s="41"/>
    </row>
    <row r="361" spans="3:3" ht="15.75" customHeight="1" x14ac:dyDescent="0.25">
      <c r="C361" s="41"/>
    </row>
    <row r="362" spans="3:3" ht="15.75" customHeight="1" x14ac:dyDescent="0.25">
      <c r="C362" s="41"/>
    </row>
    <row r="363" spans="3:3" ht="15.75" customHeight="1" x14ac:dyDescent="0.25">
      <c r="C363" s="41"/>
    </row>
    <row r="364" spans="3:3" ht="15.75" customHeight="1" x14ac:dyDescent="0.25">
      <c r="C364" s="41"/>
    </row>
    <row r="365" spans="3:3" ht="15.75" customHeight="1" x14ac:dyDescent="0.25">
      <c r="C365" s="41"/>
    </row>
    <row r="366" spans="3:3" ht="15.75" customHeight="1" x14ac:dyDescent="0.25">
      <c r="C366" s="41"/>
    </row>
    <row r="367" spans="3:3" ht="15.75" customHeight="1" x14ac:dyDescent="0.25">
      <c r="C367" s="41"/>
    </row>
    <row r="368" spans="3:3" ht="15.75" customHeight="1" x14ac:dyDescent="0.25">
      <c r="C368" s="41"/>
    </row>
    <row r="369" spans="3:3" ht="15.75" customHeight="1" x14ac:dyDescent="0.25">
      <c r="C369" s="41"/>
    </row>
    <row r="370" spans="3:3" ht="15.75" customHeight="1" x14ac:dyDescent="0.25">
      <c r="C370" s="41"/>
    </row>
    <row r="371" spans="3:3" ht="15.75" customHeight="1" x14ac:dyDescent="0.25">
      <c r="C371" s="41"/>
    </row>
    <row r="372" spans="3:3" ht="15.75" customHeight="1" x14ac:dyDescent="0.25">
      <c r="C372" s="41"/>
    </row>
    <row r="373" spans="3:3" ht="15.75" customHeight="1" x14ac:dyDescent="0.25">
      <c r="C373" s="41"/>
    </row>
    <row r="374" spans="3:3" ht="15.75" customHeight="1" x14ac:dyDescent="0.25">
      <c r="C374" s="41"/>
    </row>
    <row r="375" spans="3:3" ht="15.75" customHeight="1" x14ac:dyDescent="0.25">
      <c r="C375" s="41"/>
    </row>
    <row r="376" spans="3:3" ht="15.75" customHeight="1" x14ac:dyDescent="0.25">
      <c r="C376" s="41"/>
    </row>
    <row r="377" spans="3:3" ht="15.75" customHeight="1" x14ac:dyDescent="0.25">
      <c r="C377" s="41"/>
    </row>
    <row r="378" spans="3:3" ht="15.75" customHeight="1" x14ac:dyDescent="0.25">
      <c r="C378" s="41"/>
    </row>
    <row r="379" spans="3:3" ht="15.75" customHeight="1" x14ac:dyDescent="0.25">
      <c r="C379" s="41"/>
    </row>
    <row r="380" spans="3:3" ht="15.75" customHeight="1" x14ac:dyDescent="0.25">
      <c r="C380" s="41"/>
    </row>
    <row r="381" spans="3:3" ht="15.75" customHeight="1" x14ac:dyDescent="0.25">
      <c r="C381" s="41"/>
    </row>
    <row r="382" spans="3:3" ht="15.75" customHeight="1" x14ac:dyDescent="0.25">
      <c r="C382" s="41"/>
    </row>
    <row r="383" spans="3:3" ht="15.75" customHeight="1" x14ac:dyDescent="0.25">
      <c r="C383" s="41"/>
    </row>
    <row r="384" spans="3:3" ht="15.75" customHeight="1" x14ac:dyDescent="0.25">
      <c r="C384" s="41"/>
    </row>
    <row r="385" spans="3:3" ht="15.75" customHeight="1" x14ac:dyDescent="0.25">
      <c r="C385" s="41"/>
    </row>
    <row r="386" spans="3:3" ht="15.75" customHeight="1" x14ac:dyDescent="0.25">
      <c r="C386" s="41"/>
    </row>
    <row r="387" spans="3:3" ht="15.75" customHeight="1" x14ac:dyDescent="0.25">
      <c r="C387" s="41"/>
    </row>
    <row r="388" spans="3:3" ht="15.75" customHeight="1" x14ac:dyDescent="0.25">
      <c r="C388" s="41"/>
    </row>
    <row r="389" spans="3:3" ht="15.75" customHeight="1" x14ac:dyDescent="0.25">
      <c r="C389" s="41"/>
    </row>
    <row r="390" spans="3:3" ht="15.75" customHeight="1" x14ac:dyDescent="0.25">
      <c r="C390" s="41"/>
    </row>
    <row r="391" spans="3:3" ht="15.75" customHeight="1" x14ac:dyDescent="0.25">
      <c r="C391" s="41"/>
    </row>
    <row r="392" spans="3:3" ht="15.75" customHeight="1" x14ac:dyDescent="0.25">
      <c r="C392" s="41"/>
    </row>
    <row r="393" spans="3:3" ht="15.75" customHeight="1" x14ac:dyDescent="0.25">
      <c r="C393" s="41"/>
    </row>
    <row r="394" spans="3:3" ht="15.75" customHeight="1" x14ac:dyDescent="0.25">
      <c r="C394" s="41"/>
    </row>
    <row r="395" spans="3:3" ht="15.75" customHeight="1" x14ac:dyDescent="0.25">
      <c r="C395" s="41"/>
    </row>
    <row r="396" spans="3:3" ht="15.75" customHeight="1" x14ac:dyDescent="0.25">
      <c r="C396" s="41"/>
    </row>
    <row r="397" spans="3:3" ht="15.75" customHeight="1" x14ac:dyDescent="0.25">
      <c r="C397" s="41"/>
    </row>
    <row r="398" spans="3:3" ht="15.75" customHeight="1" x14ac:dyDescent="0.25">
      <c r="C398" s="41"/>
    </row>
    <row r="399" spans="3:3" ht="15.75" customHeight="1" x14ac:dyDescent="0.25">
      <c r="C399" s="41"/>
    </row>
    <row r="400" spans="3:3" ht="15.75" customHeight="1" x14ac:dyDescent="0.25">
      <c r="C400" s="41"/>
    </row>
    <row r="401" spans="3:3" ht="15.75" customHeight="1" x14ac:dyDescent="0.25">
      <c r="C401" s="41"/>
    </row>
    <row r="402" spans="3:3" ht="15.75" customHeight="1" x14ac:dyDescent="0.25">
      <c r="C402" s="41"/>
    </row>
    <row r="403" spans="3:3" ht="15.75" customHeight="1" x14ac:dyDescent="0.25">
      <c r="C403" s="41"/>
    </row>
    <row r="404" spans="3:3" ht="15.75" customHeight="1" x14ac:dyDescent="0.25">
      <c r="C404" s="41"/>
    </row>
    <row r="405" spans="3:3" ht="15.75" customHeight="1" x14ac:dyDescent="0.25">
      <c r="C405" s="41"/>
    </row>
    <row r="406" spans="3:3" ht="15.75" customHeight="1" x14ac:dyDescent="0.25">
      <c r="C406" s="41"/>
    </row>
    <row r="407" spans="3:3" ht="15.75" customHeight="1" x14ac:dyDescent="0.25">
      <c r="C407" s="41"/>
    </row>
    <row r="408" spans="3:3" ht="15.75" customHeight="1" x14ac:dyDescent="0.25">
      <c r="C408" s="41"/>
    </row>
    <row r="409" spans="3:3" ht="15.75" customHeight="1" x14ac:dyDescent="0.25">
      <c r="C409" s="41"/>
    </row>
    <row r="410" spans="3:3" ht="15.75" customHeight="1" x14ac:dyDescent="0.25">
      <c r="C410" s="41"/>
    </row>
    <row r="411" spans="3:3" ht="15.75" customHeight="1" x14ac:dyDescent="0.25">
      <c r="C411" s="41"/>
    </row>
    <row r="412" spans="3:3" ht="15.75" customHeight="1" x14ac:dyDescent="0.25">
      <c r="C412" s="41"/>
    </row>
    <row r="413" spans="3:3" ht="15.75" customHeight="1" x14ac:dyDescent="0.25">
      <c r="C413" s="41"/>
    </row>
    <row r="414" spans="3:3" ht="15.75" customHeight="1" x14ac:dyDescent="0.25">
      <c r="C414" s="41"/>
    </row>
    <row r="415" spans="3:3" ht="15.75" customHeight="1" x14ac:dyDescent="0.25">
      <c r="C415" s="41"/>
    </row>
    <row r="416" spans="3:3" ht="15.75" customHeight="1" x14ac:dyDescent="0.25">
      <c r="C416" s="41"/>
    </row>
    <row r="417" spans="3:3" ht="15.75" customHeight="1" x14ac:dyDescent="0.25">
      <c r="C417" s="41"/>
    </row>
    <row r="418" spans="3:3" ht="15.75" customHeight="1" x14ac:dyDescent="0.25">
      <c r="C418" s="41"/>
    </row>
    <row r="419" spans="3:3" ht="15.75" customHeight="1" x14ac:dyDescent="0.25">
      <c r="C419" s="41"/>
    </row>
    <row r="420" spans="3:3" ht="15.75" customHeight="1" x14ac:dyDescent="0.25">
      <c r="C420" s="41"/>
    </row>
    <row r="421" spans="3:3" ht="15.75" customHeight="1" x14ac:dyDescent="0.25">
      <c r="C421" s="41"/>
    </row>
    <row r="422" spans="3:3" ht="15.75" customHeight="1" x14ac:dyDescent="0.25">
      <c r="C422" s="41"/>
    </row>
    <row r="423" spans="3:3" ht="15.75" customHeight="1" x14ac:dyDescent="0.25">
      <c r="C423" s="41"/>
    </row>
    <row r="424" spans="3:3" ht="15.75" customHeight="1" x14ac:dyDescent="0.25">
      <c r="C424" s="41"/>
    </row>
    <row r="425" spans="3:3" ht="15.75" customHeight="1" x14ac:dyDescent="0.25">
      <c r="C425" s="41"/>
    </row>
    <row r="426" spans="3:3" ht="15.75" customHeight="1" x14ac:dyDescent="0.25">
      <c r="C426" s="41"/>
    </row>
    <row r="427" spans="3:3" ht="15.75" customHeight="1" x14ac:dyDescent="0.25">
      <c r="C427" s="41"/>
    </row>
    <row r="428" spans="3:3" ht="15.75" customHeight="1" x14ac:dyDescent="0.25">
      <c r="C428" s="41"/>
    </row>
    <row r="429" spans="3:3" ht="15.75" customHeight="1" x14ac:dyDescent="0.25">
      <c r="C429" s="41"/>
    </row>
    <row r="430" spans="3:3" ht="15.75" customHeight="1" x14ac:dyDescent="0.25">
      <c r="C430" s="41"/>
    </row>
    <row r="431" spans="3:3" ht="15.75" customHeight="1" x14ac:dyDescent="0.25">
      <c r="C431" s="41"/>
    </row>
    <row r="432" spans="3:3" ht="15.75" customHeight="1" x14ac:dyDescent="0.25">
      <c r="C432" s="41"/>
    </row>
    <row r="433" spans="3:3" ht="15.75" customHeight="1" x14ac:dyDescent="0.25">
      <c r="C433" s="41"/>
    </row>
    <row r="434" spans="3:3" ht="15.75" customHeight="1" x14ac:dyDescent="0.25">
      <c r="C434" s="41"/>
    </row>
    <row r="435" spans="3:3" ht="15.75" customHeight="1" x14ac:dyDescent="0.25">
      <c r="C435" s="41"/>
    </row>
    <row r="436" spans="3:3" ht="15.75" customHeight="1" x14ac:dyDescent="0.25">
      <c r="C436" s="41"/>
    </row>
    <row r="437" spans="3:3" ht="15.75" customHeight="1" x14ac:dyDescent="0.25">
      <c r="C437" s="41"/>
    </row>
    <row r="438" spans="3:3" ht="15.75" customHeight="1" x14ac:dyDescent="0.25">
      <c r="C438" s="41"/>
    </row>
    <row r="439" spans="3:3" ht="15.75" customHeight="1" x14ac:dyDescent="0.25">
      <c r="C439" s="41"/>
    </row>
    <row r="440" spans="3:3" ht="15.75" customHeight="1" x14ac:dyDescent="0.25">
      <c r="C440" s="41"/>
    </row>
    <row r="441" spans="3:3" ht="15.75" customHeight="1" x14ac:dyDescent="0.25">
      <c r="C441" s="41"/>
    </row>
    <row r="442" spans="3:3" ht="15.75" customHeight="1" x14ac:dyDescent="0.25">
      <c r="C442" s="41"/>
    </row>
    <row r="443" spans="3:3" ht="15.75" customHeight="1" x14ac:dyDescent="0.25">
      <c r="C443" s="41"/>
    </row>
    <row r="444" spans="3:3" ht="15.75" customHeight="1" x14ac:dyDescent="0.25">
      <c r="C444" s="41"/>
    </row>
    <row r="445" spans="3:3" ht="15.75" customHeight="1" x14ac:dyDescent="0.25">
      <c r="C445" s="41"/>
    </row>
    <row r="446" spans="3:3" ht="15.75" customHeight="1" x14ac:dyDescent="0.25">
      <c r="C446" s="41"/>
    </row>
    <row r="447" spans="3:3" ht="15.75" customHeight="1" x14ac:dyDescent="0.25">
      <c r="C447" s="41"/>
    </row>
    <row r="448" spans="3:3" ht="15.75" customHeight="1" x14ac:dyDescent="0.25">
      <c r="C448" s="41"/>
    </row>
    <row r="449" spans="3:3" ht="15.75" customHeight="1" x14ac:dyDescent="0.25">
      <c r="C449" s="41"/>
    </row>
    <row r="450" spans="3:3" ht="15.75" customHeight="1" x14ac:dyDescent="0.25">
      <c r="C450" s="41"/>
    </row>
    <row r="451" spans="3:3" ht="15.75" customHeight="1" x14ac:dyDescent="0.25">
      <c r="C451" s="41"/>
    </row>
    <row r="452" spans="3:3" ht="15.75" customHeight="1" x14ac:dyDescent="0.25">
      <c r="C452" s="41"/>
    </row>
    <row r="453" spans="3:3" ht="15.75" customHeight="1" x14ac:dyDescent="0.25">
      <c r="C453" s="41"/>
    </row>
    <row r="454" spans="3:3" ht="15.75" customHeight="1" x14ac:dyDescent="0.25">
      <c r="C454" s="41"/>
    </row>
    <row r="455" spans="3:3" ht="15.75" customHeight="1" x14ac:dyDescent="0.25">
      <c r="C455" s="41"/>
    </row>
    <row r="456" spans="3:3" ht="15.75" customHeight="1" x14ac:dyDescent="0.25">
      <c r="C456" s="41"/>
    </row>
    <row r="457" spans="3:3" ht="15.75" customHeight="1" x14ac:dyDescent="0.25">
      <c r="C457" s="41"/>
    </row>
    <row r="458" spans="3:3" ht="15.75" customHeight="1" x14ac:dyDescent="0.25">
      <c r="C458" s="41"/>
    </row>
    <row r="459" spans="3:3" ht="15.75" customHeight="1" x14ac:dyDescent="0.25">
      <c r="C459" s="41"/>
    </row>
    <row r="460" spans="3:3" ht="15.75" customHeight="1" x14ac:dyDescent="0.25">
      <c r="C460" s="41"/>
    </row>
    <row r="461" spans="3:3" ht="15.75" customHeight="1" x14ac:dyDescent="0.25">
      <c r="C461" s="41"/>
    </row>
    <row r="462" spans="3:3" ht="15.75" customHeight="1" x14ac:dyDescent="0.25">
      <c r="C462" s="41"/>
    </row>
    <row r="463" spans="3:3" ht="15.75" customHeight="1" x14ac:dyDescent="0.25">
      <c r="C463" s="41"/>
    </row>
    <row r="464" spans="3:3" ht="15.75" customHeight="1" x14ac:dyDescent="0.25">
      <c r="C464" s="41"/>
    </row>
    <row r="465" spans="3:3" ht="15.75" customHeight="1" x14ac:dyDescent="0.25">
      <c r="C465" s="41"/>
    </row>
    <row r="466" spans="3:3" ht="15.75" customHeight="1" x14ac:dyDescent="0.25">
      <c r="C466" s="41"/>
    </row>
    <row r="467" spans="3:3" ht="15.75" customHeight="1" x14ac:dyDescent="0.25">
      <c r="C467" s="41"/>
    </row>
    <row r="468" spans="3:3" ht="15.75" customHeight="1" x14ac:dyDescent="0.25">
      <c r="C468" s="41"/>
    </row>
    <row r="469" spans="3:3" ht="15.75" customHeight="1" x14ac:dyDescent="0.25">
      <c r="C469" s="41"/>
    </row>
    <row r="470" spans="3:3" ht="15.75" customHeight="1" x14ac:dyDescent="0.25">
      <c r="C470" s="41"/>
    </row>
    <row r="471" spans="3:3" ht="15.75" customHeight="1" x14ac:dyDescent="0.25">
      <c r="C471" s="41"/>
    </row>
    <row r="472" spans="3:3" ht="15.75" customHeight="1" x14ac:dyDescent="0.25">
      <c r="C472" s="41"/>
    </row>
    <row r="473" spans="3:3" ht="15.75" customHeight="1" x14ac:dyDescent="0.25">
      <c r="C473" s="41"/>
    </row>
    <row r="474" spans="3:3" ht="15.75" customHeight="1" x14ac:dyDescent="0.25">
      <c r="C474" s="41"/>
    </row>
    <row r="475" spans="3:3" ht="15.75" customHeight="1" x14ac:dyDescent="0.25">
      <c r="C475" s="41"/>
    </row>
    <row r="476" spans="3:3" ht="15.75" customHeight="1" x14ac:dyDescent="0.25">
      <c r="C476" s="41"/>
    </row>
    <row r="477" spans="3:3" ht="15.75" customHeight="1" x14ac:dyDescent="0.25">
      <c r="C477" s="41"/>
    </row>
    <row r="478" spans="3:3" ht="15.75" customHeight="1" x14ac:dyDescent="0.25">
      <c r="C478" s="41"/>
    </row>
    <row r="479" spans="3:3" ht="15.75" customHeight="1" x14ac:dyDescent="0.25">
      <c r="C479" s="41"/>
    </row>
    <row r="480" spans="3:3" ht="15.75" customHeight="1" x14ac:dyDescent="0.25">
      <c r="C480" s="41"/>
    </row>
    <row r="481" spans="3:3" ht="15.75" customHeight="1" x14ac:dyDescent="0.25">
      <c r="C481" s="41"/>
    </row>
    <row r="482" spans="3:3" ht="15.75" customHeight="1" x14ac:dyDescent="0.25">
      <c r="C482" s="41"/>
    </row>
    <row r="483" spans="3:3" ht="15.75" customHeight="1" x14ac:dyDescent="0.25">
      <c r="C483" s="41"/>
    </row>
    <row r="484" spans="3:3" ht="15.75" customHeight="1" x14ac:dyDescent="0.25">
      <c r="C484" s="41"/>
    </row>
    <row r="485" spans="3:3" ht="15.75" customHeight="1" x14ac:dyDescent="0.25">
      <c r="C485" s="41"/>
    </row>
    <row r="486" spans="3:3" ht="15.75" customHeight="1" x14ac:dyDescent="0.25">
      <c r="C486" s="41"/>
    </row>
    <row r="487" spans="3:3" ht="15.75" customHeight="1" x14ac:dyDescent="0.25">
      <c r="C487" s="41"/>
    </row>
    <row r="488" spans="3:3" ht="15.75" customHeight="1" x14ac:dyDescent="0.25">
      <c r="C488" s="41"/>
    </row>
    <row r="489" spans="3:3" ht="15.75" customHeight="1" x14ac:dyDescent="0.25">
      <c r="C489" s="41"/>
    </row>
    <row r="490" spans="3:3" ht="15.75" customHeight="1" x14ac:dyDescent="0.25">
      <c r="C490" s="41"/>
    </row>
    <row r="491" spans="3:3" ht="15.75" customHeight="1" x14ac:dyDescent="0.25">
      <c r="C491" s="41"/>
    </row>
    <row r="492" spans="3:3" ht="15.75" customHeight="1" x14ac:dyDescent="0.25">
      <c r="C492" s="41"/>
    </row>
    <row r="493" spans="3:3" ht="15.75" customHeight="1" x14ac:dyDescent="0.25">
      <c r="C493" s="41"/>
    </row>
    <row r="494" spans="3:3" ht="15.75" customHeight="1" x14ac:dyDescent="0.25">
      <c r="C494" s="41"/>
    </row>
    <row r="495" spans="3:3" ht="15.75" customHeight="1" x14ac:dyDescent="0.25">
      <c r="C495" s="41"/>
    </row>
    <row r="496" spans="3:3" ht="15.75" customHeight="1" x14ac:dyDescent="0.25">
      <c r="C496" s="41"/>
    </row>
    <row r="497" spans="3:3" ht="15.75" customHeight="1" x14ac:dyDescent="0.25">
      <c r="C497" s="41"/>
    </row>
    <row r="498" spans="3:3" ht="15.75" customHeight="1" x14ac:dyDescent="0.25">
      <c r="C498" s="41"/>
    </row>
    <row r="499" spans="3:3" ht="15.75" customHeight="1" x14ac:dyDescent="0.25">
      <c r="C499" s="41"/>
    </row>
    <row r="500" spans="3:3" ht="15.75" customHeight="1" x14ac:dyDescent="0.25">
      <c r="C500" s="41"/>
    </row>
    <row r="501" spans="3:3" ht="15.75" customHeight="1" x14ac:dyDescent="0.25">
      <c r="C501" s="41"/>
    </row>
    <row r="502" spans="3:3" ht="15.75" customHeight="1" x14ac:dyDescent="0.25">
      <c r="C502" s="41"/>
    </row>
    <row r="503" spans="3:3" ht="15.75" customHeight="1" x14ac:dyDescent="0.25">
      <c r="C503" s="41"/>
    </row>
    <row r="504" spans="3:3" ht="15.75" customHeight="1" x14ac:dyDescent="0.25">
      <c r="C504" s="41"/>
    </row>
    <row r="505" spans="3:3" ht="15.75" customHeight="1" x14ac:dyDescent="0.25">
      <c r="C505" s="41"/>
    </row>
    <row r="506" spans="3:3" ht="15.75" customHeight="1" x14ac:dyDescent="0.25">
      <c r="C506" s="41"/>
    </row>
    <row r="507" spans="3:3" ht="15.75" customHeight="1" x14ac:dyDescent="0.25">
      <c r="C507" s="41"/>
    </row>
    <row r="508" spans="3:3" ht="15.75" customHeight="1" x14ac:dyDescent="0.25">
      <c r="C508" s="41"/>
    </row>
    <row r="509" spans="3:3" ht="15.75" customHeight="1" x14ac:dyDescent="0.25">
      <c r="C509" s="41"/>
    </row>
    <row r="510" spans="3:3" ht="15.75" customHeight="1" x14ac:dyDescent="0.25">
      <c r="C510" s="41"/>
    </row>
    <row r="511" spans="3:3" ht="15.75" customHeight="1" x14ac:dyDescent="0.25">
      <c r="C511" s="41"/>
    </row>
    <row r="512" spans="3:3" ht="15.75" customHeight="1" x14ac:dyDescent="0.25">
      <c r="C512" s="41"/>
    </row>
    <row r="513" spans="3:3" ht="15.75" customHeight="1" x14ac:dyDescent="0.25">
      <c r="C513" s="41"/>
    </row>
    <row r="514" spans="3:3" ht="15.75" customHeight="1" x14ac:dyDescent="0.25">
      <c r="C514" s="41"/>
    </row>
    <row r="515" spans="3:3" ht="15.75" customHeight="1" x14ac:dyDescent="0.25">
      <c r="C515" s="41"/>
    </row>
    <row r="516" spans="3:3" ht="15.75" customHeight="1" x14ac:dyDescent="0.25">
      <c r="C516" s="41"/>
    </row>
    <row r="517" spans="3:3" ht="15.75" customHeight="1" x14ac:dyDescent="0.25">
      <c r="C517" s="41"/>
    </row>
    <row r="518" spans="3:3" ht="15.75" customHeight="1" x14ac:dyDescent="0.25">
      <c r="C518" s="41"/>
    </row>
    <row r="519" spans="3:3" ht="15.75" customHeight="1" x14ac:dyDescent="0.25">
      <c r="C519" s="41"/>
    </row>
    <row r="520" spans="3:3" ht="15.75" customHeight="1" x14ac:dyDescent="0.25">
      <c r="C520" s="41"/>
    </row>
    <row r="521" spans="3:3" ht="15.75" customHeight="1" x14ac:dyDescent="0.25">
      <c r="C521" s="41"/>
    </row>
    <row r="522" spans="3:3" ht="15.75" customHeight="1" x14ac:dyDescent="0.25">
      <c r="C522" s="41"/>
    </row>
    <row r="523" spans="3:3" ht="15.75" customHeight="1" x14ac:dyDescent="0.25">
      <c r="C523" s="41"/>
    </row>
    <row r="524" spans="3:3" ht="15.75" customHeight="1" x14ac:dyDescent="0.25">
      <c r="C524" s="41"/>
    </row>
    <row r="525" spans="3:3" ht="15.75" customHeight="1" x14ac:dyDescent="0.25">
      <c r="C525" s="41"/>
    </row>
    <row r="526" spans="3:3" ht="15.75" customHeight="1" x14ac:dyDescent="0.25">
      <c r="C526" s="41"/>
    </row>
    <row r="527" spans="3:3" ht="15.75" customHeight="1" x14ac:dyDescent="0.25">
      <c r="C527" s="41"/>
    </row>
    <row r="528" spans="3:3" ht="15.75" customHeight="1" x14ac:dyDescent="0.25">
      <c r="C528" s="41"/>
    </row>
    <row r="529" spans="3:3" ht="15.75" customHeight="1" x14ac:dyDescent="0.25">
      <c r="C529" s="41"/>
    </row>
    <row r="530" spans="3:3" ht="15.75" customHeight="1" x14ac:dyDescent="0.25">
      <c r="C530" s="41"/>
    </row>
    <row r="531" spans="3:3" ht="15.75" customHeight="1" x14ac:dyDescent="0.25">
      <c r="C531" s="41"/>
    </row>
    <row r="532" spans="3:3" ht="15.75" customHeight="1" x14ac:dyDescent="0.25">
      <c r="C532" s="41"/>
    </row>
    <row r="533" spans="3:3" ht="15.75" customHeight="1" x14ac:dyDescent="0.25">
      <c r="C533" s="41"/>
    </row>
    <row r="534" spans="3:3" ht="15.75" customHeight="1" x14ac:dyDescent="0.25">
      <c r="C534" s="41"/>
    </row>
    <row r="535" spans="3:3" ht="15.75" customHeight="1" x14ac:dyDescent="0.25">
      <c r="C535" s="41"/>
    </row>
    <row r="536" spans="3:3" ht="15.75" customHeight="1" x14ac:dyDescent="0.25">
      <c r="C536" s="41"/>
    </row>
    <row r="537" spans="3:3" ht="15.75" customHeight="1" x14ac:dyDescent="0.25">
      <c r="C537" s="41"/>
    </row>
    <row r="538" spans="3:3" ht="15.75" customHeight="1" x14ac:dyDescent="0.25">
      <c r="C538" s="41"/>
    </row>
    <row r="539" spans="3:3" ht="15.75" customHeight="1" x14ac:dyDescent="0.25">
      <c r="C539" s="41"/>
    </row>
    <row r="540" spans="3:3" ht="15.75" customHeight="1" x14ac:dyDescent="0.25">
      <c r="C540" s="41"/>
    </row>
    <row r="541" spans="3:3" ht="15.75" customHeight="1" x14ac:dyDescent="0.25">
      <c r="C541" s="41"/>
    </row>
    <row r="542" spans="3:3" ht="15.75" customHeight="1" x14ac:dyDescent="0.25">
      <c r="C542" s="41"/>
    </row>
    <row r="543" spans="3:3" ht="15.75" customHeight="1" x14ac:dyDescent="0.25">
      <c r="C543" s="41"/>
    </row>
    <row r="544" spans="3:3" ht="15.75" customHeight="1" x14ac:dyDescent="0.25">
      <c r="C544" s="41"/>
    </row>
    <row r="545" spans="3:3" ht="15.75" customHeight="1" x14ac:dyDescent="0.25">
      <c r="C545" s="41"/>
    </row>
    <row r="546" spans="3:3" ht="15.75" customHeight="1" x14ac:dyDescent="0.25">
      <c r="C546" s="41"/>
    </row>
    <row r="547" spans="3:3" ht="15.75" customHeight="1" x14ac:dyDescent="0.25">
      <c r="C547" s="41"/>
    </row>
    <row r="548" spans="3:3" ht="15.75" customHeight="1" x14ac:dyDescent="0.25">
      <c r="C548" s="41"/>
    </row>
    <row r="549" spans="3:3" ht="15.75" customHeight="1" x14ac:dyDescent="0.25">
      <c r="C549" s="41"/>
    </row>
    <row r="550" spans="3:3" ht="15.75" customHeight="1" x14ac:dyDescent="0.25">
      <c r="C550" s="41"/>
    </row>
    <row r="551" spans="3:3" ht="15.75" customHeight="1" x14ac:dyDescent="0.25">
      <c r="C551" s="41"/>
    </row>
    <row r="552" spans="3:3" ht="15.75" customHeight="1" x14ac:dyDescent="0.25">
      <c r="C552" s="41"/>
    </row>
    <row r="553" spans="3:3" ht="15.75" customHeight="1" x14ac:dyDescent="0.25">
      <c r="C553" s="41"/>
    </row>
    <row r="554" spans="3:3" ht="15.75" customHeight="1" x14ac:dyDescent="0.25">
      <c r="C554" s="41"/>
    </row>
    <row r="555" spans="3:3" ht="15.75" customHeight="1" x14ac:dyDescent="0.25">
      <c r="C555" s="41"/>
    </row>
    <row r="556" spans="3:3" ht="15.75" customHeight="1" x14ac:dyDescent="0.25">
      <c r="C556" s="41"/>
    </row>
    <row r="557" spans="3:3" ht="15.75" customHeight="1" x14ac:dyDescent="0.25">
      <c r="C557" s="41"/>
    </row>
    <row r="558" spans="3:3" ht="15.75" customHeight="1" x14ac:dyDescent="0.25">
      <c r="C558" s="41"/>
    </row>
    <row r="559" spans="3:3" ht="15.75" customHeight="1" x14ac:dyDescent="0.25">
      <c r="C559" s="41"/>
    </row>
    <row r="560" spans="3:3" ht="15.75" customHeight="1" x14ac:dyDescent="0.25">
      <c r="C560" s="41"/>
    </row>
    <row r="561" spans="3:3" ht="15.75" customHeight="1" x14ac:dyDescent="0.25">
      <c r="C561" s="41"/>
    </row>
    <row r="562" spans="3:3" ht="15.75" customHeight="1" x14ac:dyDescent="0.25">
      <c r="C562" s="41"/>
    </row>
    <row r="563" spans="3:3" ht="15.75" customHeight="1" x14ac:dyDescent="0.25">
      <c r="C563" s="41"/>
    </row>
    <row r="564" spans="3:3" ht="15.75" customHeight="1" x14ac:dyDescent="0.25">
      <c r="C564" s="41"/>
    </row>
    <row r="565" spans="3:3" ht="15.75" customHeight="1" x14ac:dyDescent="0.25">
      <c r="C565" s="41"/>
    </row>
    <row r="566" spans="3:3" ht="15.75" customHeight="1" x14ac:dyDescent="0.25">
      <c r="C566" s="41"/>
    </row>
    <row r="567" spans="3:3" ht="15.75" customHeight="1" x14ac:dyDescent="0.25">
      <c r="C567" s="41"/>
    </row>
    <row r="568" spans="3:3" ht="15.75" customHeight="1" x14ac:dyDescent="0.25">
      <c r="C568" s="41"/>
    </row>
    <row r="569" spans="3:3" ht="15.75" customHeight="1" x14ac:dyDescent="0.25">
      <c r="C569" s="41"/>
    </row>
    <row r="570" spans="3:3" ht="15.75" customHeight="1" x14ac:dyDescent="0.25">
      <c r="C570" s="41"/>
    </row>
    <row r="571" spans="3:3" ht="15.75" customHeight="1" x14ac:dyDescent="0.25">
      <c r="C571" s="41"/>
    </row>
    <row r="572" spans="3:3" ht="15.75" customHeight="1" x14ac:dyDescent="0.25">
      <c r="C572" s="41"/>
    </row>
    <row r="573" spans="3:3" ht="15.75" customHeight="1" x14ac:dyDescent="0.25">
      <c r="C573" s="41"/>
    </row>
    <row r="574" spans="3:3" ht="15.75" customHeight="1" x14ac:dyDescent="0.25">
      <c r="C574" s="41"/>
    </row>
    <row r="575" spans="3:3" ht="15.75" customHeight="1" x14ac:dyDescent="0.25">
      <c r="C575" s="41"/>
    </row>
    <row r="576" spans="3:3" ht="15.75" customHeight="1" x14ac:dyDescent="0.25">
      <c r="C576" s="41"/>
    </row>
    <row r="577" spans="3:3" ht="15.75" customHeight="1" x14ac:dyDescent="0.25">
      <c r="C577" s="41"/>
    </row>
    <row r="578" spans="3:3" ht="15.75" customHeight="1" x14ac:dyDescent="0.25">
      <c r="C578" s="41"/>
    </row>
    <row r="579" spans="3:3" ht="15.75" customHeight="1" x14ac:dyDescent="0.25">
      <c r="C579" s="41"/>
    </row>
    <row r="580" spans="3:3" ht="15.75" customHeight="1" x14ac:dyDescent="0.25">
      <c r="C580" s="41"/>
    </row>
    <row r="581" spans="3:3" ht="15.75" customHeight="1" x14ac:dyDescent="0.25">
      <c r="C581" s="41"/>
    </row>
    <row r="582" spans="3:3" ht="15.75" customHeight="1" x14ac:dyDescent="0.25">
      <c r="C582" s="41"/>
    </row>
    <row r="583" spans="3:3" ht="15.75" customHeight="1" x14ac:dyDescent="0.25">
      <c r="C583" s="41"/>
    </row>
    <row r="584" spans="3:3" ht="15.75" customHeight="1" x14ac:dyDescent="0.25">
      <c r="C584" s="41"/>
    </row>
    <row r="585" spans="3:3" ht="15.75" customHeight="1" x14ac:dyDescent="0.25">
      <c r="C585" s="41"/>
    </row>
    <row r="586" spans="3:3" ht="15.75" customHeight="1" x14ac:dyDescent="0.25">
      <c r="C586" s="41"/>
    </row>
    <row r="587" spans="3:3" ht="15.75" customHeight="1" x14ac:dyDescent="0.25">
      <c r="C587" s="41"/>
    </row>
    <row r="588" spans="3:3" ht="15.75" customHeight="1" x14ac:dyDescent="0.25">
      <c r="C588" s="41"/>
    </row>
    <row r="589" spans="3:3" ht="15.75" customHeight="1" x14ac:dyDescent="0.25">
      <c r="C589" s="41"/>
    </row>
    <row r="590" spans="3:3" ht="15.75" customHeight="1" x14ac:dyDescent="0.25">
      <c r="C590" s="41"/>
    </row>
    <row r="591" spans="3:3" ht="15.75" customHeight="1" x14ac:dyDescent="0.25">
      <c r="C591" s="41"/>
    </row>
    <row r="592" spans="3:3" ht="15.75" customHeight="1" x14ac:dyDescent="0.25">
      <c r="C592" s="41"/>
    </row>
    <row r="593" spans="3:3" ht="15.75" customHeight="1" x14ac:dyDescent="0.25">
      <c r="C593" s="41"/>
    </row>
    <row r="594" spans="3:3" ht="15.75" customHeight="1" x14ac:dyDescent="0.25">
      <c r="C594" s="41"/>
    </row>
    <row r="595" spans="3:3" ht="15.75" customHeight="1" x14ac:dyDescent="0.25">
      <c r="C595" s="41"/>
    </row>
    <row r="596" spans="3:3" ht="15.75" customHeight="1" x14ac:dyDescent="0.25">
      <c r="C596" s="41"/>
    </row>
    <row r="597" spans="3:3" ht="15.75" customHeight="1" x14ac:dyDescent="0.25">
      <c r="C597" s="41"/>
    </row>
    <row r="598" spans="3:3" ht="15.75" customHeight="1" x14ac:dyDescent="0.25">
      <c r="C598" s="41"/>
    </row>
    <row r="599" spans="3:3" ht="15.75" customHeight="1" x14ac:dyDescent="0.25">
      <c r="C599" s="41"/>
    </row>
    <row r="600" spans="3:3" ht="15.75" customHeight="1" x14ac:dyDescent="0.25">
      <c r="C600" s="41"/>
    </row>
    <row r="601" spans="3:3" ht="15.75" customHeight="1" x14ac:dyDescent="0.25">
      <c r="C601" s="41"/>
    </row>
    <row r="602" spans="3:3" ht="15.75" customHeight="1" x14ac:dyDescent="0.25">
      <c r="C602" s="41"/>
    </row>
    <row r="603" spans="3:3" ht="15.75" customHeight="1" x14ac:dyDescent="0.25">
      <c r="C603" s="41"/>
    </row>
    <row r="604" spans="3:3" ht="15.75" customHeight="1" x14ac:dyDescent="0.25">
      <c r="C604" s="41"/>
    </row>
    <row r="605" spans="3:3" ht="15.75" customHeight="1" x14ac:dyDescent="0.25">
      <c r="C605" s="41"/>
    </row>
    <row r="606" spans="3:3" ht="15.75" customHeight="1" x14ac:dyDescent="0.25">
      <c r="C606" s="41"/>
    </row>
    <row r="607" spans="3:3" ht="15.75" customHeight="1" x14ac:dyDescent="0.25">
      <c r="C607" s="41"/>
    </row>
    <row r="608" spans="3:3" ht="15.75" customHeight="1" x14ac:dyDescent="0.25">
      <c r="C608" s="41"/>
    </row>
    <row r="609" spans="3:3" ht="15.75" customHeight="1" x14ac:dyDescent="0.25">
      <c r="C609" s="41"/>
    </row>
    <row r="610" spans="3:3" ht="15.75" customHeight="1" x14ac:dyDescent="0.25">
      <c r="C610" s="41"/>
    </row>
    <row r="611" spans="3:3" ht="15.75" customHeight="1" x14ac:dyDescent="0.25">
      <c r="C611" s="41"/>
    </row>
    <row r="612" spans="3:3" ht="15.75" customHeight="1" x14ac:dyDescent="0.25">
      <c r="C612" s="41"/>
    </row>
    <row r="613" spans="3:3" ht="15.75" customHeight="1" x14ac:dyDescent="0.25">
      <c r="C613" s="41"/>
    </row>
    <row r="614" spans="3:3" ht="15.75" customHeight="1" x14ac:dyDescent="0.25">
      <c r="C614" s="41"/>
    </row>
    <row r="615" spans="3:3" ht="15.75" customHeight="1" x14ac:dyDescent="0.25">
      <c r="C615" s="41"/>
    </row>
    <row r="616" spans="3:3" ht="15.75" customHeight="1" x14ac:dyDescent="0.25">
      <c r="C616" s="41"/>
    </row>
    <row r="617" spans="3:3" ht="15.75" customHeight="1" x14ac:dyDescent="0.25">
      <c r="C617" s="41"/>
    </row>
    <row r="618" spans="3:3" ht="15.75" customHeight="1" x14ac:dyDescent="0.25">
      <c r="C618" s="41"/>
    </row>
    <row r="619" spans="3:3" ht="15.75" customHeight="1" x14ac:dyDescent="0.25">
      <c r="C619" s="41"/>
    </row>
    <row r="620" spans="3:3" ht="15.75" customHeight="1" x14ac:dyDescent="0.25">
      <c r="C620" s="41"/>
    </row>
    <row r="621" spans="3:3" ht="15.75" customHeight="1" x14ac:dyDescent="0.25">
      <c r="C621" s="41"/>
    </row>
    <row r="622" spans="3:3" ht="15.75" customHeight="1" x14ac:dyDescent="0.25">
      <c r="C622" s="41"/>
    </row>
    <row r="623" spans="3:3" ht="15.75" customHeight="1" x14ac:dyDescent="0.25">
      <c r="C623" s="41"/>
    </row>
    <row r="624" spans="3:3" ht="15.75" customHeight="1" x14ac:dyDescent="0.25">
      <c r="C624" s="41"/>
    </row>
    <row r="625" spans="3:3" ht="15.75" customHeight="1" x14ac:dyDescent="0.25">
      <c r="C625" s="41"/>
    </row>
    <row r="626" spans="3:3" ht="15.75" customHeight="1" x14ac:dyDescent="0.25">
      <c r="C626" s="41"/>
    </row>
    <row r="627" spans="3:3" ht="15.75" customHeight="1" x14ac:dyDescent="0.25">
      <c r="C627" s="41"/>
    </row>
    <row r="628" spans="3:3" ht="15.75" customHeight="1" x14ac:dyDescent="0.25">
      <c r="C628" s="41"/>
    </row>
    <row r="629" spans="3:3" ht="15.75" customHeight="1" x14ac:dyDescent="0.25">
      <c r="C629" s="41"/>
    </row>
    <row r="630" spans="3:3" ht="15.75" customHeight="1" x14ac:dyDescent="0.25">
      <c r="C630" s="41"/>
    </row>
    <row r="631" spans="3:3" ht="15.75" customHeight="1" x14ac:dyDescent="0.25">
      <c r="C631" s="41"/>
    </row>
    <row r="632" spans="3:3" ht="15.75" customHeight="1" x14ac:dyDescent="0.25">
      <c r="C632" s="41"/>
    </row>
    <row r="633" spans="3:3" ht="15.75" customHeight="1" x14ac:dyDescent="0.25">
      <c r="C633" s="41"/>
    </row>
    <row r="634" spans="3:3" ht="15.75" customHeight="1" x14ac:dyDescent="0.25">
      <c r="C634" s="41"/>
    </row>
    <row r="635" spans="3:3" ht="15.75" customHeight="1" x14ac:dyDescent="0.25">
      <c r="C635" s="41"/>
    </row>
    <row r="636" spans="3:3" ht="15.75" customHeight="1" x14ac:dyDescent="0.25">
      <c r="C636" s="41"/>
    </row>
    <row r="637" spans="3:3" ht="15.75" customHeight="1" x14ac:dyDescent="0.25">
      <c r="C637" s="41"/>
    </row>
    <row r="638" spans="3:3" ht="15.75" customHeight="1" x14ac:dyDescent="0.25">
      <c r="C638" s="41"/>
    </row>
    <row r="639" spans="3:3" ht="15.75" customHeight="1" x14ac:dyDescent="0.25">
      <c r="C639" s="41"/>
    </row>
    <row r="640" spans="3:3" ht="15.75" customHeight="1" x14ac:dyDescent="0.25">
      <c r="C640" s="41"/>
    </row>
    <row r="641" spans="3:3" ht="15.75" customHeight="1" x14ac:dyDescent="0.25">
      <c r="C641" s="41"/>
    </row>
    <row r="642" spans="3:3" ht="15.75" customHeight="1" x14ac:dyDescent="0.25">
      <c r="C642" s="41"/>
    </row>
    <row r="643" spans="3:3" ht="15.75" customHeight="1" x14ac:dyDescent="0.25">
      <c r="C643" s="41"/>
    </row>
    <row r="644" spans="3:3" ht="15.75" customHeight="1" x14ac:dyDescent="0.25">
      <c r="C644" s="41"/>
    </row>
    <row r="645" spans="3:3" ht="15.75" customHeight="1" x14ac:dyDescent="0.25">
      <c r="C645" s="41"/>
    </row>
    <row r="646" spans="3:3" ht="15.75" customHeight="1" x14ac:dyDescent="0.25">
      <c r="C646" s="41"/>
    </row>
    <row r="647" spans="3:3" ht="15.75" customHeight="1" x14ac:dyDescent="0.25">
      <c r="C647" s="41"/>
    </row>
    <row r="648" spans="3:3" ht="15.75" customHeight="1" x14ac:dyDescent="0.25">
      <c r="C648" s="41"/>
    </row>
    <row r="649" spans="3:3" ht="15.75" customHeight="1" x14ac:dyDescent="0.25">
      <c r="C649" s="41"/>
    </row>
    <row r="650" spans="3:3" ht="15.75" customHeight="1" x14ac:dyDescent="0.25">
      <c r="C650" s="41"/>
    </row>
    <row r="651" spans="3:3" ht="15.75" customHeight="1" x14ac:dyDescent="0.25">
      <c r="C651" s="41"/>
    </row>
    <row r="652" spans="3:3" ht="15.75" customHeight="1" x14ac:dyDescent="0.25">
      <c r="C652" s="41"/>
    </row>
    <row r="653" spans="3:3" ht="15.75" customHeight="1" x14ac:dyDescent="0.25">
      <c r="C653" s="41"/>
    </row>
    <row r="654" spans="3:3" ht="15.75" customHeight="1" x14ac:dyDescent="0.25">
      <c r="C654" s="41"/>
    </row>
    <row r="655" spans="3:3" ht="15.75" customHeight="1" x14ac:dyDescent="0.25">
      <c r="C655" s="41"/>
    </row>
    <row r="656" spans="3:3" ht="15.75" customHeight="1" x14ac:dyDescent="0.25">
      <c r="C656" s="41"/>
    </row>
    <row r="657" spans="3:3" ht="15.75" customHeight="1" x14ac:dyDescent="0.25">
      <c r="C657" s="41"/>
    </row>
    <row r="658" spans="3:3" ht="15.75" customHeight="1" x14ac:dyDescent="0.25">
      <c r="C658" s="41"/>
    </row>
    <row r="659" spans="3:3" ht="15.75" customHeight="1" x14ac:dyDescent="0.25">
      <c r="C659" s="41"/>
    </row>
    <row r="660" spans="3:3" ht="15.75" customHeight="1" x14ac:dyDescent="0.25">
      <c r="C660" s="41"/>
    </row>
    <row r="661" spans="3:3" ht="15.75" customHeight="1" x14ac:dyDescent="0.25">
      <c r="C661" s="41"/>
    </row>
    <row r="662" spans="3:3" ht="15.75" customHeight="1" x14ac:dyDescent="0.25">
      <c r="C662" s="41"/>
    </row>
    <row r="663" spans="3:3" ht="15.75" customHeight="1" x14ac:dyDescent="0.25">
      <c r="C663" s="41"/>
    </row>
    <row r="664" spans="3:3" ht="15.75" customHeight="1" x14ac:dyDescent="0.25">
      <c r="C664" s="41"/>
    </row>
    <row r="665" spans="3:3" ht="15.75" customHeight="1" x14ac:dyDescent="0.25">
      <c r="C665" s="41"/>
    </row>
    <row r="666" spans="3:3" ht="15.75" customHeight="1" x14ac:dyDescent="0.25">
      <c r="C666" s="41"/>
    </row>
    <row r="667" spans="3:3" ht="15.75" customHeight="1" x14ac:dyDescent="0.25">
      <c r="C667" s="41"/>
    </row>
    <row r="668" spans="3:3" ht="15.75" customHeight="1" x14ac:dyDescent="0.25">
      <c r="C668" s="41"/>
    </row>
    <row r="669" spans="3:3" ht="15.75" customHeight="1" x14ac:dyDescent="0.25">
      <c r="C669" s="41"/>
    </row>
    <row r="670" spans="3:3" ht="15.75" customHeight="1" x14ac:dyDescent="0.25">
      <c r="C670" s="41"/>
    </row>
    <row r="671" spans="3:3" ht="15.75" customHeight="1" x14ac:dyDescent="0.25">
      <c r="C671" s="41"/>
    </row>
    <row r="672" spans="3:3" ht="15.75" customHeight="1" x14ac:dyDescent="0.25">
      <c r="C672" s="41"/>
    </row>
    <row r="673" spans="3:3" ht="15.75" customHeight="1" x14ac:dyDescent="0.25">
      <c r="C673" s="41"/>
    </row>
    <row r="674" spans="3:3" ht="15.75" customHeight="1" x14ac:dyDescent="0.25">
      <c r="C674" s="41"/>
    </row>
    <row r="675" spans="3:3" ht="15.75" customHeight="1" x14ac:dyDescent="0.25">
      <c r="C675" s="41"/>
    </row>
    <row r="676" spans="3:3" ht="15.75" customHeight="1" x14ac:dyDescent="0.25">
      <c r="C676" s="41"/>
    </row>
    <row r="677" spans="3:3" ht="15.75" customHeight="1" x14ac:dyDescent="0.25">
      <c r="C677" s="41"/>
    </row>
    <row r="678" spans="3:3" ht="15.75" customHeight="1" x14ac:dyDescent="0.25">
      <c r="C678" s="41"/>
    </row>
    <row r="679" spans="3:3" ht="15.75" customHeight="1" x14ac:dyDescent="0.25">
      <c r="C679" s="41"/>
    </row>
    <row r="680" spans="3:3" ht="15.75" customHeight="1" x14ac:dyDescent="0.25">
      <c r="C680" s="41"/>
    </row>
    <row r="681" spans="3:3" ht="15.75" customHeight="1" x14ac:dyDescent="0.25">
      <c r="C681" s="41"/>
    </row>
    <row r="682" spans="3:3" ht="15.75" customHeight="1" x14ac:dyDescent="0.25">
      <c r="C682" s="41"/>
    </row>
    <row r="683" spans="3:3" ht="15.75" customHeight="1" x14ac:dyDescent="0.25">
      <c r="C683" s="41"/>
    </row>
    <row r="684" spans="3:3" ht="15.75" customHeight="1" x14ac:dyDescent="0.25">
      <c r="C684" s="41"/>
    </row>
    <row r="685" spans="3:3" ht="15.75" customHeight="1" x14ac:dyDescent="0.25">
      <c r="C685" s="41"/>
    </row>
    <row r="686" spans="3:3" ht="15.75" customHeight="1" x14ac:dyDescent="0.25">
      <c r="C686" s="41"/>
    </row>
    <row r="687" spans="3:3" ht="15.75" customHeight="1" x14ac:dyDescent="0.25">
      <c r="C687" s="41"/>
    </row>
    <row r="688" spans="3:3" ht="15.75" customHeight="1" x14ac:dyDescent="0.25">
      <c r="C688" s="41"/>
    </row>
    <row r="689" spans="3:3" ht="15.75" customHeight="1" x14ac:dyDescent="0.25">
      <c r="C689" s="41"/>
    </row>
    <row r="690" spans="3:3" ht="15.75" customHeight="1" x14ac:dyDescent="0.25">
      <c r="C690" s="41"/>
    </row>
    <row r="691" spans="3:3" ht="15.75" customHeight="1" x14ac:dyDescent="0.25">
      <c r="C691" s="41"/>
    </row>
    <row r="692" spans="3:3" ht="15.75" customHeight="1" x14ac:dyDescent="0.25">
      <c r="C692" s="41"/>
    </row>
    <row r="693" spans="3:3" ht="15.75" customHeight="1" x14ac:dyDescent="0.25">
      <c r="C693" s="41"/>
    </row>
    <row r="694" spans="3:3" ht="15.75" customHeight="1" x14ac:dyDescent="0.25">
      <c r="C694" s="41"/>
    </row>
    <row r="695" spans="3:3" ht="15.75" customHeight="1" x14ac:dyDescent="0.25">
      <c r="C695" s="41"/>
    </row>
    <row r="696" spans="3:3" ht="15.75" customHeight="1" x14ac:dyDescent="0.25">
      <c r="C696" s="41"/>
    </row>
    <row r="697" spans="3:3" ht="15.75" customHeight="1" x14ac:dyDescent="0.25">
      <c r="C697" s="41"/>
    </row>
    <row r="698" spans="3:3" ht="15.75" customHeight="1" x14ac:dyDescent="0.25">
      <c r="C698" s="41"/>
    </row>
    <row r="699" spans="3:3" ht="15.75" customHeight="1" x14ac:dyDescent="0.25">
      <c r="C699" s="41"/>
    </row>
    <row r="700" spans="3:3" ht="15.75" customHeight="1" x14ac:dyDescent="0.25">
      <c r="C700" s="41"/>
    </row>
    <row r="701" spans="3:3" ht="15.75" customHeight="1" x14ac:dyDescent="0.25">
      <c r="C701" s="41"/>
    </row>
    <row r="702" spans="3:3" ht="15.75" customHeight="1" x14ac:dyDescent="0.25">
      <c r="C702" s="41"/>
    </row>
    <row r="703" spans="3:3" ht="15.75" customHeight="1" x14ac:dyDescent="0.25">
      <c r="C703" s="41"/>
    </row>
    <row r="704" spans="3:3" ht="15.75" customHeight="1" x14ac:dyDescent="0.25">
      <c r="C704" s="41"/>
    </row>
    <row r="705" spans="3:3" ht="15.75" customHeight="1" x14ac:dyDescent="0.25">
      <c r="C705" s="41"/>
    </row>
    <row r="706" spans="3:3" ht="15.75" customHeight="1" x14ac:dyDescent="0.25">
      <c r="C706" s="41"/>
    </row>
    <row r="707" spans="3:3" ht="15.75" customHeight="1" x14ac:dyDescent="0.25">
      <c r="C707" s="41"/>
    </row>
    <row r="708" spans="3:3" ht="15.75" customHeight="1" x14ac:dyDescent="0.25">
      <c r="C708" s="41"/>
    </row>
    <row r="709" spans="3:3" ht="15.75" customHeight="1" x14ac:dyDescent="0.25">
      <c r="C709" s="41"/>
    </row>
    <row r="710" spans="3:3" ht="15.75" customHeight="1" x14ac:dyDescent="0.25">
      <c r="C710" s="41"/>
    </row>
    <row r="711" spans="3:3" ht="15.75" customHeight="1" x14ac:dyDescent="0.25">
      <c r="C711" s="41"/>
    </row>
    <row r="712" spans="3:3" ht="15.75" customHeight="1" x14ac:dyDescent="0.25">
      <c r="C712" s="41"/>
    </row>
    <row r="713" spans="3:3" ht="15.75" customHeight="1" x14ac:dyDescent="0.25">
      <c r="C713" s="41"/>
    </row>
    <row r="714" spans="3:3" ht="15.75" customHeight="1" x14ac:dyDescent="0.25">
      <c r="C714" s="41"/>
    </row>
    <row r="715" spans="3:3" ht="15.75" customHeight="1" x14ac:dyDescent="0.25">
      <c r="C715" s="41"/>
    </row>
    <row r="716" spans="3:3" ht="15.75" customHeight="1" x14ac:dyDescent="0.25">
      <c r="C716" s="41"/>
    </row>
    <row r="717" spans="3:3" ht="15.75" customHeight="1" x14ac:dyDescent="0.25">
      <c r="C717" s="41"/>
    </row>
    <row r="718" spans="3:3" ht="15.75" customHeight="1" x14ac:dyDescent="0.25">
      <c r="C718" s="41"/>
    </row>
    <row r="719" spans="3:3" ht="15.75" customHeight="1" x14ac:dyDescent="0.25">
      <c r="C719" s="41"/>
    </row>
    <row r="720" spans="3:3" ht="15.75" customHeight="1" x14ac:dyDescent="0.25">
      <c r="C720" s="41"/>
    </row>
    <row r="721" spans="3:3" ht="15.75" customHeight="1" x14ac:dyDescent="0.25">
      <c r="C721" s="41"/>
    </row>
    <row r="722" spans="3:3" ht="15.75" customHeight="1" x14ac:dyDescent="0.25">
      <c r="C722" s="41"/>
    </row>
    <row r="723" spans="3:3" ht="15.75" customHeight="1" x14ac:dyDescent="0.25">
      <c r="C723" s="41"/>
    </row>
    <row r="724" spans="3:3" ht="15.75" customHeight="1" x14ac:dyDescent="0.25">
      <c r="C724" s="41"/>
    </row>
    <row r="725" spans="3:3" ht="15.75" customHeight="1" x14ac:dyDescent="0.25">
      <c r="C725" s="41"/>
    </row>
    <row r="726" spans="3:3" ht="15.75" customHeight="1" x14ac:dyDescent="0.25">
      <c r="C726" s="41"/>
    </row>
    <row r="727" spans="3:3" ht="15.75" customHeight="1" x14ac:dyDescent="0.25">
      <c r="C727" s="41"/>
    </row>
    <row r="728" spans="3:3" ht="15.75" customHeight="1" x14ac:dyDescent="0.25">
      <c r="C728" s="41"/>
    </row>
    <row r="729" spans="3:3" ht="15.75" customHeight="1" x14ac:dyDescent="0.25">
      <c r="C729" s="41"/>
    </row>
    <row r="730" spans="3:3" ht="15.75" customHeight="1" x14ac:dyDescent="0.25">
      <c r="C730" s="41"/>
    </row>
    <row r="731" spans="3:3" ht="15.75" customHeight="1" x14ac:dyDescent="0.25">
      <c r="C731" s="41"/>
    </row>
    <row r="732" spans="3:3" ht="15.75" customHeight="1" x14ac:dyDescent="0.25">
      <c r="C732" s="41"/>
    </row>
    <row r="733" spans="3:3" ht="15.75" customHeight="1" x14ac:dyDescent="0.25">
      <c r="C733" s="41"/>
    </row>
    <row r="734" spans="3:3" ht="15.75" customHeight="1" x14ac:dyDescent="0.25">
      <c r="C734" s="41"/>
    </row>
    <row r="735" spans="3:3" ht="15.75" customHeight="1" x14ac:dyDescent="0.25">
      <c r="C735" s="41"/>
    </row>
    <row r="736" spans="3:3" ht="15.75" customHeight="1" x14ac:dyDescent="0.25">
      <c r="C736" s="41"/>
    </row>
    <row r="737" spans="3:3" ht="15.75" customHeight="1" x14ac:dyDescent="0.25">
      <c r="C737" s="41"/>
    </row>
    <row r="738" spans="3:3" ht="15.75" customHeight="1" x14ac:dyDescent="0.25">
      <c r="C738" s="41"/>
    </row>
    <row r="739" spans="3:3" ht="15.75" customHeight="1" x14ac:dyDescent="0.25">
      <c r="C739" s="41"/>
    </row>
    <row r="740" spans="3:3" ht="15.75" customHeight="1" x14ac:dyDescent="0.25">
      <c r="C740" s="41"/>
    </row>
    <row r="741" spans="3:3" ht="15.75" customHeight="1" x14ac:dyDescent="0.25">
      <c r="C741" s="41"/>
    </row>
    <row r="742" spans="3:3" ht="15.75" customHeight="1" x14ac:dyDescent="0.25">
      <c r="C742" s="41"/>
    </row>
    <row r="743" spans="3:3" ht="15.75" customHeight="1" x14ac:dyDescent="0.25">
      <c r="C743" s="41"/>
    </row>
    <row r="744" spans="3:3" ht="15.75" customHeight="1" x14ac:dyDescent="0.25">
      <c r="C744" s="41"/>
    </row>
    <row r="745" spans="3:3" ht="15.75" customHeight="1" x14ac:dyDescent="0.25">
      <c r="C745" s="41"/>
    </row>
    <row r="746" spans="3:3" ht="15.75" customHeight="1" x14ac:dyDescent="0.25">
      <c r="C746" s="41"/>
    </row>
    <row r="747" spans="3:3" ht="15.75" customHeight="1" x14ac:dyDescent="0.25">
      <c r="C747" s="41"/>
    </row>
    <row r="748" spans="3:3" ht="15.75" customHeight="1" x14ac:dyDescent="0.25">
      <c r="C748" s="41"/>
    </row>
    <row r="749" spans="3:3" ht="15.75" customHeight="1" x14ac:dyDescent="0.25">
      <c r="C749" s="41"/>
    </row>
    <row r="750" spans="3:3" ht="15.75" customHeight="1" x14ac:dyDescent="0.25">
      <c r="C750" s="41"/>
    </row>
    <row r="751" spans="3:3" ht="15.75" customHeight="1" x14ac:dyDescent="0.25">
      <c r="C751" s="41"/>
    </row>
    <row r="752" spans="3:3" ht="15.75" customHeight="1" x14ac:dyDescent="0.25">
      <c r="C752" s="41"/>
    </row>
    <row r="753" spans="3:3" ht="15.75" customHeight="1" x14ac:dyDescent="0.25">
      <c r="C753" s="41"/>
    </row>
    <row r="754" spans="3:3" ht="15.75" customHeight="1" x14ac:dyDescent="0.25">
      <c r="C754" s="41"/>
    </row>
    <row r="755" spans="3:3" ht="15.75" customHeight="1" x14ac:dyDescent="0.25">
      <c r="C755" s="41"/>
    </row>
    <row r="756" spans="3:3" ht="15.75" customHeight="1" x14ac:dyDescent="0.25">
      <c r="C756" s="41"/>
    </row>
    <row r="757" spans="3:3" ht="15.75" customHeight="1" x14ac:dyDescent="0.25">
      <c r="C757" s="41"/>
    </row>
    <row r="758" spans="3:3" ht="15.75" customHeight="1" x14ac:dyDescent="0.25">
      <c r="C758" s="41"/>
    </row>
    <row r="759" spans="3:3" ht="15.75" customHeight="1" x14ac:dyDescent="0.25">
      <c r="C759" s="41"/>
    </row>
    <row r="760" spans="3:3" ht="15.75" customHeight="1" x14ac:dyDescent="0.25">
      <c r="C760" s="41"/>
    </row>
    <row r="761" spans="3:3" ht="15.75" customHeight="1" x14ac:dyDescent="0.25">
      <c r="C761" s="41"/>
    </row>
    <row r="762" spans="3:3" ht="15.75" customHeight="1" x14ac:dyDescent="0.25">
      <c r="C762" s="41"/>
    </row>
    <row r="763" spans="3:3" ht="15.75" customHeight="1" x14ac:dyDescent="0.25">
      <c r="C763" s="41"/>
    </row>
    <row r="764" spans="3:3" ht="15.75" customHeight="1" x14ac:dyDescent="0.25">
      <c r="C764" s="41"/>
    </row>
    <row r="765" spans="3:3" ht="15.75" customHeight="1" x14ac:dyDescent="0.25">
      <c r="C765" s="41"/>
    </row>
    <row r="766" spans="3:3" ht="15.75" customHeight="1" x14ac:dyDescent="0.25">
      <c r="C766" s="41"/>
    </row>
    <row r="767" spans="3:3" ht="15.75" customHeight="1" x14ac:dyDescent="0.25">
      <c r="C767" s="41"/>
    </row>
    <row r="768" spans="3:3" ht="15.75" customHeight="1" x14ac:dyDescent="0.25">
      <c r="C768" s="41"/>
    </row>
    <row r="769" spans="3:3" ht="15.75" customHeight="1" x14ac:dyDescent="0.25">
      <c r="C769" s="41"/>
    </row>
    <row r="770" spans="3:3" ht="15.75" customHeight="1" x14ac:dyDescent="0.25">
      <c r="C770" s="41"/>
    </row>
    <row r="771" spans="3:3" ht="15.75" customHeight="1" x14ac:dyDescent="0.25">
      <c r="C771" s="41"/>
    </row>
    <row r="772" spans="3:3" ht="15.75" customHeight="1" x14ac:dyDescent="0.25">
      <c r="C772" s="41"/>
    </row>
    <row r="773" spans="3:3" ht="15.75" customHeight="1" x14ac:dyDescent="0.25">
      <c r="C773" s="41"/>
    </row>
    <row r="774" spans="3:3" ht="15.75" customHeight="1" x14ac:dyDescent="0.25">
      <c r="C774" s="41"/>
    </row>
    <row r="775" spans="3:3" ht="15.75" customHeight="1" x14ac:dyDescent="0.25">
      <c r="C775" s="41"/>
    </row>
    <row r="776" spans="3:3" ht="15.75" customHeight="1" x14ac:dyDescent="0.25">
      <c r="C776" s="41"/>
    </row>
    <row r="777" spans="3:3" ht="15.75" customHeight="1" x14ac:dyDescent="0.25">
      <c r="C777" s="41"/>
    </row>
    <row r="778" spans="3:3" ht="15.75" customHeight="1" x14ac:dyDescent="0.25">
      <c r="C778" s="41"/>
    </row>
    <row r="779" spans="3:3" ht="15.75" customHeight="1" x14ac:dyDescent="0.25">
      <c r="C779" s="41"/>
    </row>
    <row r="780" spans="3:3" ht="15.75" customHeight="1" x14ac:dyDescent="0.25">
      <c r="C780" s="41"/>
    </row>
    <row r="781" spans="3:3" ht="15.75" customHeight="1" x14ac:dyDescent="0.25">
      <c r="C781" s="41"/>
    </row>
    <row r="782" spans="3:3" ht="15.75" customHeight="1" x14ac:dyDescent="0.25">
      <c r="C782" s="41"/>
    </row>
    <row r="783" spans="3:3" ht="15.75" customHeight="1" x14ac:dyDescent="0.25">
      <c r="C783" s="41"/>
    </row>
    <row r="784" spans="3:3" ht="15.75" customHeight="1" x14ac:dyDescent="0.25">
      <c r="C784" s="41"/>
    </row>
    <row r="785" spans="3:3" ht="15.75" customHeight="1" x14ac:dyDescent="0.25">
      <c r="C785" s="41"/>
    </row>
    <row r="786" spans="3:3" ht="15.75" customHeight="1" x14ac:dyDescent="0.25">
      <c r="C786" s="41"/>
    </row>
    <row r="787" spans="3:3" ht="15.75" customHeight="1" x14ac:dyDescent="0.25">
      <c r="C787" s="41"/>
    </row>
    <row r="788" spans="3:3" ht="15.75" customHeight="1" x14ac:dyDescent="0.25">
      <c r="C788" s="41"/>
    </row>
    <row r="789" spans="3:3" ht="15.75" customHeight="1" x14ac:dyDescent="0.25">
      <c r="C789" s="41"/>
    </row>
    <row r="790" spans="3:3" ht="15.75" customHeight="1" x14ac:dyDescent="0.25">
      <c r="C790" s="41"/>
    </row>
    <row r="791" spans="3:3" ht="15.75" customHeight="1" x14ac:dyDescent="0.25">
      <c r="C791" s="41"/>
    </row>
    <row r="792" spans="3:3" ht="15.75" customHeight="1" x14ac:dyDescent="0.25">
      <c r="C792" s="41"/>
    </row>
    <row r="793" spans="3:3" ht="15.75" customHeight="1" x14ac:dyDescent="0.25">
      <c r="C793" s="41"/>
    </row>
    <row r="794" spans="3:3" ht="15.75" customHeight="1" x14ac:dyDescent="0.25">
      <c r="C794" s="41"/>
    </row>
    <row r="795" spans="3:3" ht="15.75" customHeight="1" x14ac:dyDescent="0.25">
      <c r="C795" s="41"/>
    </row>
    <row r="796" spans="3:3" ht="15.75" customHeight="1" x14ac:dyDescent="0.25">
      <c r="C796" s="41"/>
    </row>
    <row r="797" spans="3:3" ht="15.75" customHeight="1" x14ac:dyDescent="0.25">
      <c r="C797" s="41"/>
    </row>
    <row r="798" spans="3:3" ht="15.75" customHeight="1" x14ac:dyDescent="0.25">
      <c r="C798" s="41"/>
    </row>
    <row r="799" spans="3:3" ht="15.75" customHeight="1" x14ac:dyDescent="0.25">
      <c r="C799" s="41"/>
    </row>
    <row r="800" spans="3:3" ht="15.75" customHeight="1" x14ac:dyDescent="0.25">
      <c r="C800" s="41"/>
    </row>
    <row r="801" spans="3:3" ht="15.75" customHeight="1" x14ac:dyDescent="0.25">
      <c r="C801" s="41"/>
    </row>
    <row r="802" spans="3:3" ht="15.75" customHeight="1" x14ac:dyDescent="0.25">
      <c r="C802" s="41"/>
    </row>
    <row r="803" spans="3:3" ht="15.75" customHeight="1" x14ac:dyDescent="0.25">
      <c r="C803" s="41"/>
    </row>
    <row r="804" spans="3:3" ht="15.75" customHeight="1" x14ac:dyDescent="0.25">
      <c r="C804" s="41"/>
    </row>
    <row r="805" spans="3:3" ht="15.75" customHeight="1" x14ac:dyDescent="0.25">
      <c r="C805" s="41"/>
    </row>
    <row r="806" spans="3:3" ht="15.75" customHeight="1" x14ac:dyDescent="0.25">
      <c r="C806" s="41"/>
    </row>
    <row r="807" spans="3:3" ht="15.75" customHeight="1" x14ac:dyDescent="0.25">
      <c r="C807" s="41"/>
    </row>
    <row r="808" spans="3:3" ht="15.75" customHeight="1" x14ac:dyDescent="0.25">
      <c r="C808" s="41"/>
    </row>
    <row r="809" spans="3:3" ht="15.75" customHeight="1" x14ac:dyDescent="0.25">
      <c r="C809" s="41"/>
    </row>
    <row r="810" spans="3:3" ht="15.75" customHeight="1" x14ac:dyDescent="0.25">
      <c r="C810" s="41"/>
    </row>
    <row r="811" spans="3:3" ht="15.75" customHeight="1" x14ac:dyDescent="0.25">
      <c r="C811" s="41"/>
    </row>
    <row r="812" spans="3:3" ht="15.75" customHeight="1" x14ac:dyDescent="0.25">
      <c r="C812" s="41"/>
    </row>
    <row r="813" spans="3:3" ht="15.75" customHeight="1" x14ac:dyDescent="0.25">
      <c r="C813" s="41"/>
    </row>
    <row r="814" spans="3:3" ht="15.75" customHeight="1" x14ac:dyDescent="0.25">
      <c r="C814" s="41"/>
    </row>
    <row r="815" spans="3:3" ht="15.75" customHeight="1" x14ac:dyDescent="0.25">
      <c r="C815" s="41"/>
    </row>
    <row r="816" spans="3:3" ht="15.75" customHeight="1" x14ac:dyDescent="0.25">
      <c r="C816" s="41"/>
    </row>
    <row r="817" spans="3:3" ht="15.75" customHeight="1" x14ac:dyDescent="0.25">
      <c r="C817" s="41"/>
    </row>
    <row r="818" spans="3:3" ht="15.75" customHeight="1" x14ac:dyDescent="0.25">
      <c r="C818" s="41"/>
    </row>
    <row r="819" spans="3:3" ht="15.75" customHeight="1" x14ac:dyDescent="0.25">
      <c r="C819" s="41"/>
    </row>
    <row r="820" spans="3:3" ht="15.75" customHeight="1" x14ac:dyDescent="0.25">
      <c r="C820" s="41"/>
    </row>
    <row r="821" spans="3:3" ht="15.75" customHeight="1" x14ac:dyDescent="0.25">
      <c r="C821" s="41"/>
    </row>
    <row r="822" spans="3:3" ht="15.75" customHeight="1" x14ac:dyDescent="0.25">
      <c r="C822" s="41"/>
    </row>
    <row r="823" spans="3:3" ht="15.75" customHeight="1" x14ac:dyDescent="0.25">
      <c r="C823" s="41"/>
    </row>
    <row r="824" spans="3:3" ht="15.75" customHeight="1" x14ac:dyDescent="0.25">
      <c r="C824" s="41"/>
    </row>
    <row r="825" spans="3:3" ht="15.75" customHeight="1" x14ac:dyDescent="0.25">
      <c r="C825" s="41"/>
    </row>
    <row r="826" spans="3:3" ht="15.75" customHeight="1" x14ac:dyDescent="0.25">
      <c r="C826" s="41"/>
    </row>
    <row r="827" spans="3:3" ht="15.75" customHeight="1" x14ac:dyDescent="0.25">
      <c r="C827" s="41"/>
    </row>
    <row r="828" spans="3:3" ht="15.75" customHeight="1" x14ac:dyDescent="0.25">
      <c r="C828" s="41"/>
    </row>
    <row r="829" spans="3:3" ht="15.75" customHeight="1" x14ac:dyDescent="0.25">
      <c r="C829" s="41"/>
    </row>
    <row r="830" spans="3:3" ht="15.75" customHeight="1" x14ac:dyDescent="0.25">
      <c r="C830" s="41"/>
    </row>
    <row r="831" spans="3:3" ht="15.75" customHeight="1" x14ac:dyDescent="0.25">
      <c r="C831" s="41"/>
    </row>
    <row r="832" spans="3:3" ht="15.75" customHeight="1" x14ac:dyDescent="0.25">
      <c r="C832" s="41"/>
    </row>
    <row r="833" spans="3:3" ht="15.75" customHeight="1" x14ac:dyDescent="0.25">
      <c r="C833" s="41"/>
    </row>
    <row r="834" spans="3:3" ht="15.75" customHeight="1" x14ac:dyDescent="0.25">
      <c r="C834" s="41"/>
    </row>
    <row r="835" spans="3:3" ht="15.75" customHeight="1" x14ac:dyDescent="0.25">
      <c r="C835" s="41"/>
    </row>
    <row r="836" spans="3:3" ht="15.75" customHeight="1" x14ac:dyDescent="0.25">
      <c r="C836" s="41"/>
    </row>
    <row r="837" spans="3:3" ht="15.75" customHeight="1" x14ac:dyDescent="0.25">
      <c r="C837" s="41"/>
    </row>
    <row r="838" spans="3:3" ht="15.75" customHeight="1" x14ac:dyDescent="0.25">
      <c r="C838" s="41"/>
    </row>
    <row r="839" spans="3:3" ht="15.75" customHeight="1" x14ac:dyDescent="0.25">
      <c r="C839" s="41"/>
    </row>
    <row r="840" spans="3:3" ht="15.75" customHeight="1" x14ac:dyDescent="0.25">
      <c r="C840" s="41"/>
    </row>
    <row r="841" spans="3:3" ht="15.75" customHeight="1" x14ac:dyDescent="0.25">
      <c r="C841" s="41"/>
    </row>
    <row r="842" spans="3:3" ht="15.75" customHeight="1" x14ac:dyDescent="0.25">
      <c r="C842" s="41"/>
    </row>
    <row r="843" spans="3:3" ht="15.75" customHeight="1" x14ac:dyDescent="0.25">
      <c r="C843" s="41"/>
    </row>
    <row r="844" spans="3:3" ht="15.75" customHeight="1" x14ac:dyDescent="0.25">
      <c r="C844" s="41"/>
    </row>
    <row r="845" spans="3:3" ht="15.75" customHeight="1" x14ac:dyDescent="0.25">
      <c r="C845" s="41"/>
    </row>
    <row r="846" spans="3:3" ht="15.75" customHeight="1" x14ac:dyDescent="0.25">
      <c r="C846" s="41"/>
    </row>
    <row r="847" spans="3:3" ht="15.75" customHeight="1" x14ac:dyDescent="0.25">
      <c r="C847" s="41"/>
    </row>
    <row r="848" spans="3:3" ht="15.75" customHeight="1" x14ac:dyDescent="0.25">
      <c r="C848" s="41"/>
    </row>
    <row r="849" spans="3:3" ht="15.75" customHeight="1" x14ac:dyDescent="0.25">
      <c r="C849" s="41"/>
    </row>
    <row r="850" spans="3:3" ht="15.75" customHeight="1" x14ac:dyDescent="0.25">
      <c r="C850" s="41"/>
    </row>
    <row r="851" spans="3:3" ht="15.75" customHeight="1" x14ac:dyDescent="0.25">
      <c r="C851" s="41"/>
    </row>
    <row r="852" spans="3:3" ht="15.75" customHeight="1" x14ac:dyDescent="0.25">
      <c r="C852" s="41"/>
    </row>
    <row r="853" spans="3:3" ht="15.75" customHeight="1" x14ac:dyDescent="0.25">
      <c r="C853" s="41"/>
    </row>
    <row r="854" spans="3:3" ht="15.75" customHeight="1" x14ac:dyDescent="0.25">
      <c r="C854" s="41"/>
    </row>
    <row r="855" spans="3:3" ht="15.75" customHeight="1" x14ac:dyDescent="0.25">
      <c r="C855" s="41"/>
    </row>
    <row r="856" spans="3:3" ht="15.75" customHeight="1" x14ac:dyDescent="0.25">
      <c r="C856" s="41"/>
    </row>
    <row r="857" spans="3:3" ht="15.75" customHeight="1" x14ac:dyDescent="0.25">
      <c r="C857" s="41"/>
    </row>
    <row r="858" spans="3:3" ht="15.75" customHeight="1" x14ac:dyDescent="0.25">
      <c r="C858" s="41"/>
    </row>
    <row r="859" spans="3:3" ht="15.75" customHeight="1" x14ac:dyDescent="0.25">
      <c r="C859" s="41"/>
    </row>
    <row r="860" spans="3:3" ht="15.75" customHeight="1" x14ac:dyDescent="0.25">
      <c r="C860" s="41"/>
    </row>
    <row r="861" spans="3:3" ht="15.75" customHeight="1" x14ac:dyDescent="0.25">
      <c r="C861" s="41"/>
    </row>
    <row r="862" spans="3:3" ht="15.75" customHeight="1" x14ac:dyDescent="0.25">
      <c r="C862" s="41"/>
    </row>
    <row r="863" spans="3:3" ht="15.75" customHeight="1" x14ac:dyDescent="0.25">
      <c r="C863" s="41"/>
    </row>
    <row r="864" spans="3:3" ht="15.75" customHeight="1" x14ac:dyDescent="0.25">
      <c r="C864" s="41"/>
    </row>
    <row r="865" spans="3:3" ht="15.75" customHeight="1" x14ac:dyDescent="0.25">
      <c r="C865" s="41"/>
    </row>
    <row r="866" spans="3:3" ht="15.75" customHeight="1" x14ac:dyDescent="0.25">
      <c r="C866" s="41"/>
    </row>
    <row r="867" spans="3:3" ht="15.75" customHeight="1" x14ac:dyDescent="0.25">
      <c r="C867" s="41"/>
    </row>
    <row r="868" spans="3:3" ht="15.75" customHeight="1" x14ac:dyDescent="0.25">
      <c r="C868" s="41"/>
    </row>
    <row r="869" spans="3:3" ht="15.75" customHeight="1" x14ac:dyDescent="0.25">
      <c r="C869" s="41"/>
    </row>
    <row r="870" spans="3:3" ht="15.75" customHeight="1" x14ac:dyDescent="0.25">
      <c r="C870" s="41"/>
    </row>
    <row r="871" spans="3:3" ht="15.75" customHeight="1" x14ac:dyDescent="0.25">
      <c r="C871" s="41"/>
    </row>
    <row r="872" spans="3:3" ht="15.75" customHeight="1" x14ac:dyDescent="0.25">
      <c r="C872" s="41"/>
    </row>
    <row r="873" spans="3:3" ht="15.75" customHeight="1" x14ac:dyDescent="0.25">
      <c r="C873" s="41"/>
    </row>
    <row r="874" spans="3:3" ht="15.75" customHeight="1" x14ac:dyDescent="0.25">
      <c r="C874" s="41"/>
    </row>
    <row r="875" spans="3:3" ht="15.75" customHeight="1" x14ac:dyDescent="0.25">
      <c r="C875" s="41"/>
    </row>
    <row r="876" spans="3:3" ht="15.75" customHeight="1" x14ac:dyDescent="0.25">
      <c r="C876" s="41"/>
    </row>
    <row r="877" spans="3:3" ht="15.75" customHeight="1" x14ac:dyDescent="0.25">
      <c r="C877" s="41"/>
    </row>
    <row r="878" spans="3:3" ht="15.75" customHeight="1" x14ac:dyDescent="0.25">
      <c r="C878" s="41"/>
    </row>
    <row r="879" spans="3:3" ht="15.75" customHeight="1" x14ac:dyDescent="0.25">
      <c r="C879" s="41"/>
    </row>
    <row r="880" spans="3:3" ht="15.75" customHeight="1" x14ac:dyDescent="0.25">
      <c r="C880" s="41"/>
    </row>
    <row r="881" spans="3:3" ht="15.75" customHeight="1" x14ac:dyDescent="0.25">
      <c r="C881" s="41"/>
    </row>
    <row r="882" spans="3:3" ht="15.75" customHeight="1" x14ac:dyDescent="0.25">
      <c r="C882" s="41"/>
    </row>
    <row r="883" spans="3:3" ht="15.75" customHeight="1" x14ac:dyDescent="0.25">
      <c r="C883" s="41"/>
    </row>
    <row r="884" spans="3:3" ht="15.75" customHeight="1" x14ac:dyDescent="0.25">
      <c r="C884" s="41"/>
    </row>
    <row r="885" spans="3:3" ht="15.75" customHeight="1" x14ac:dyDescent="0.25">
      <c r="C885" s="41"/>
    </row>
    <row r="886" spans="3:3" ht="15.75" customHeight="1" x14ac:dyDescent="0.25">
      <c r="C886" s="41"/>
    </row>
    <row r="887" spans="3:3" ht="15.75" customHeight="1" x14ac:dyDescent="0.25">
      <c r="C887" s="41"/>
    </row>
    <row r="888" spans="3:3" ht="15.75" customHeight="1" x14ac:dyDescent="0.25">
      <c r="C888" s="41"/>
    </row>
    <row r="889" spans="3:3" ht="15.75" customHeight="1" x14ac:dyDescent="0.25">
      <c r="C889" s="41"/>
    </row>
    <row r="890" spans="3:3" ht="15.75" customHeight="1" x14ac:dyDescent="0.25">
      <c r="C890" s="41"/>
    </row>
    <row r="891" spans="3:3" ht="15.75" customHeight="1" x14ac:dyDescent="0.25">
      <c r="C891" s="41"/>
    </row>
    <row r="892" spans="3:3" ht="15.75" customHeight="1" x14ac:dyDescent="0.25">
      <c r="C892" s="41"/>
    </row>
    <row r="893" spans="3:3" ht="15.75" customHeight="1" x14ac:dyDescent="0.25">
      <c r="C893" s="41"/>
    </row>
    <row r="894" spans="3:3" ht="15.75" customHeight="1" x14ac:dyDescent="0.25">
      <c r="C894" s="41"/>
    </row>
    <row r="895" spans="3:3" ht="15.75" customHeight="1" x14ac:dyDescent="0.25">
      <c r="C895" s="41"/>
    </row>
    <row r="896" spans="3:3" ht="15.75" customHeight="1" x14ac:dyDescent="0.25">
      <c r="C896" s="41"/>
    </row>
    <row r="897" spans="3:3" ht="15.75" customHeight="1" x14ac:dyDescent="0.25">
      <c r="C897" s="41"/>
    </row>
    <row r="898" spans="3:3" ht="15.75" customHeight="1" x14ac:dyDescent="0.25">
      <c r="C898" s="41"/>
    </row>
    <row r="899" spans="3:3" ht="15.75" customHeight="1" x14ac:dyDescent="0.25">
      <c r="C899" s="41"/>
    </row>
    <row r="900" spans="3:3" ht="15.75" customHeight="1" x14ac:dyDescent="0.25">
      <c r="C900" s="41"/>
    </row>
    <row r="901" spans="3:3" ht="15.75" customHeight="1" x14ac:dyDescent="0.25">
      <c r="C901" s="41"/>
    </row>
    <row r="902" spans="3:3" ht="15.75" customHeight="1" x14ac:dyDescent="0.25">
      <c r="C902" s="41"/>
    </row>
    <row r="903" spans="3:3" ht="15.75" customHeight="1" x14ac:dyDescent="0.25">
      <c r="C903" s="41"/>
    </row>
    <row r="904" spans="3:3" ht="15.75" customHeight="1" x14ac:dyDescent="0.25">
      <c r="C904" s="41"/>
    </row>
    <row r="905" spans="3:3" ht="15.75" customHeight="1" x14ac:dyDescent="0.25">
      <c r="C905" s="41"/>
    </row>
    <row r="906" spans="3:3" ht="15.75" customHeight="1" x14ac:dyDescent="0.25">
      <c r="C906" s="41"/>
    </row>
    <row r="907" spans="3:3" ht="15.75" customHeight="1" x14ac:dyDescent="0.25">
      <c r="C907" s="41"/>
    </row>
    <row r="908" spans="3:3" ht="15.75" customHeight="1" x14ac:dyDescent="0.25">
      <c r="C908" s="41"/>
    </row>
    <row r="909" spans="3:3" ht="15.75" customHeight="1" x14ac:dyDescent="0.25">
      <c r="C909" s="41"/>
    </row>
    <row r="910" spans="3:3" ht="15.75" customHeight="1" x14ac:dyDescent="0.25">
      <c r="C910" s="41"/>
    </row>
    <row r="911" spans="3:3" ht="15.75" customHeight="1" x14ac:dyDescent="0.25">
      <c r="C911" s="41"/>
    </row>
    <row r="912" spans="3:3" ht="15.75" customHeight="1" x14ac:dyDescent="0.25">
      <c r="C912" s="41"/>
    </row>
    <row r="913" spans="3:3" ht="15.75" customHeight="1" x14ac:dyDescent="0.25">
      <c r="C913" s="41"/>
    </row>
    <row r="914" spans="3:3" ht="15.75" customHeight="1" x14ac:dyDescent="0.25">
      <c r="C914" s="41"/>
    </row>
    <row r="915" spans="3:3" ht="15.75" customHeight="1" x14ac:dyDescent="0.25">
      <c r="C915" s="41"/>
    </row>
    <row r="916" spans="3:3" ht="15.75" customHeight="1" x14ac:dyDescent="0.25">
      <c r="C916" s="41"/>
    </row>
    <row r="917" spans="3:3" ht="15.75" customHeight="1" x14ac:dyDescent="0.25">
      <c r="C917" s="41"/>
    </row>
    <row r="918" spans="3:3" ht="15.75" customHeight="1" x14ac:dyDescent="0.25">
      <c r="C918" s="41"/>
    </row>
    <row r="919" spans="3:3" ht="15.75" customHeight="1" x14ac:dyDescent="0.25">
      <c r="C919" s="41"/>
    </row>
    <row r="920" spans="3:3" ht="15.75" customHeight="1" x14ac:dyDescent="0.25">
      <c r="C920" s="41"/>
    </row>
    <row r="921" spans="3:3" ht="15.75" customHeight="1" x14ac:dyDescent="0.25">
      <c r="C921" s="41"/>
    </row>
    <row r="922" spans="3:3" ht="15.75" customHeight="1" x14ac:dyDescent="0.25">
      <c r="C922" s="41"/>
    </row>
    <row r="923" spans="3:3" ht="15.75" customHeight="1" x14ac:dyDescent="0.25">
      <c r="C923" s="41"/>
    </row>
    <row r="924" spans="3:3" ht="15.75" customHeight="1" x14ac:dyDescent="0.25">
      <c r="C924" s="41"/>
    </row>
    <row r="925" spans="3:3" ht="15.75" customHeight="1" x14ac:dyDescent="0.25">
      <c r="C925" s="41"/>
    </row>
    <row r="926" spans="3:3" ht="15.75" customHeight="1" x14ac:dyDescent="0.25">
      <c r="C926" s="41"/>
    </row>
    <row r="927" spans="3:3" ht="15.75" customHeight="1" x14ac:dyDescent="0.25">
      <c r="C927" s="41"/>
    </row>
    <row r="928" spans="3:3" ht="15.75" customHeight="1" x14ac:dyDescent="0.25">
      <c r="C928" s="41"/>
    </row>
    <row r="929" spans="3:3" ht="15.75" customHeight="1" x14ac:dyDescent="0.25">
      <c r="C929" s="41"/>
    </row>
    <row r="930" spans="3:3" ht="15.75" customHeight="1" x14ac:dyDescent="0.25">
      <c r="C930" s="41"/>
    </row>
    <row r="931" spans="3:3" ht="15.75" customHeight="1" x14ac:dyDescent="0.25">
      <c r="C931" s="41"/>
    </row>
    <row r="932" spans="3:3" ht="15.75" customHeight="1" x14ac:dyDescent="0.25">
      <c r="C932" s="41"/>
    </row>
    <row r="933" spans="3:3" ht="15.75" customHeight="1" x14ac:dyDescent="0.25">
      <c r="C933" s="41"/>
    </row>
    <row r="934" spans="3:3" ht="15.75" customHeight="1" x14ac:dyDescent="0.25">
      <c r="C934" s="41"/>
    </row>
    <row r="935" spans="3:3" ht="15.75" customHeight="1" x14ac:dyDescent="0.25">
      <c r="C935" s="41"/>
    </row>
    <row r="936" spans="3:3" ht="15.75" customHeight="1" x14ac:dyDescent="0.25">
      <c r="C936" s="41"/>
    </row>
    <row r="937" spans="3:3" ht="15.75" customHeight="1" x14ac:dyDescent="0.25">
      <c r="C937" s="41"/>
    </row>
    <row r="938" spans="3:3" ht="15.75" customHeight="1" x14ac:dyDescent="0.25">
      <c r="C938" s="41"/>
    </row>
    <row r="939" spans="3:3" ht="15.75" customHeight="1" x14ac:dyDescent="0.25">
      <c r="C939" s="41"/>
    </row>
    <row r="940" spans="3:3" ht="15.75" customHeight="1" x14ac:dyDescent="0.25">
      <c r="C940" s="41"/>
    </row>
    <row r="941" spans="3:3" ht="15.75" customHeight="1" x14ac:dyDescent="0.25">
      <c r="C941" s="41"/>
    </row>
    <row r="942" spans="3:3" ht="15.75" customHeight="1" x14ac:dyDescent="0.25">
      <c r="C942" s="41"/>
    </row>
    <row r="943" spans="3:3" ht="15.75" customHeight="1" x14ac:dyDescent="0.25">
      <c r="C943" s="41"/>
    </row>
    <row r="944" spans="3:3" ht="15.75" customHeight="1" x14ac:dyDescent="0.25">
      <c r="C944" s="41"/>
    </row>
    <row r="945" spans="3:3" ht="15.75" customHeight="1" x14ac:dyDescent="0.25">
      <c r="C945" s="41"/>
    </row>
    <row r="946" spans="3:3" ht="15.75" customHeight="1" x14ac:dyDescent="0.25">
      <c r="C946" s="41"/>
    </row>
    <row r="947" spans="3:3" ht="15.75" customHeight="1" x14ac:dyDescent="0.25">
      <c r="C947" s="41"/>
    </row>
    <row r="948" spans="3:3" ht="15.75" customHeight="1" x14ac:dyDescent="0.25">
      <c r="C948" s="41"/>
    </row>
    <row r="949" spans="3:3" ht="15.75" customHeight="1" x14ac:dyDescent="0.25">
      <c r="C949" s="41"/>
    </row>
    <row r="950" spans="3:3" ht="15.75" customHeight="1" x14ac:dyDescent="0.25">
      <c r="C950" s="41"/>
    </row>
    <row r="951" spans="3:3" ht="15.75" customHeight="1" x14ac:dyDescent="0.25">
      <c r="C951" s="41"/>
    </row>
    <row r="952" spans="3:3" ht="15.75" customHeight="1" x14ac:dyDescent="0.25">
      <c r="C952" s="41"/>
    </row>
    <row r="953" spans="3:3" ht="15.75" customHeight="1" x14ac:dyDescent="0.25">
      <c r="C953" s="41"/>
    </row>
    <row r="954" spans="3:3" ht="15.75" customHeight="1" x14ac:dyDescent="0.25">
      <c r="C954" s="41"/>
    </row>
    <row r="955" spans="3:3" ht="15.75" customHeight="1" x14ac:dyDescent="0.25">
      <c r="C955" s="41"/>
    </row>
    <row r="956" spans="3:3" ht="15.75" customHeight="1" x14ac:dyDescent="0.25">
      <c r="C956" s="41"/>
    </row>
    <row r="957" spans="3:3" ht="15.75" customHeight="1" x14ac:dyDescent="0.25">
      <c r="C957" s="41"/>
    </row>
    <row r="958" spans="3:3" ht="15.75" customHeight="1" x14ac:dyDescent="0.25">
      <c r="C958" s="41"/>
    </row>
    <row r="959" spans="3:3" ht="15.75" customHeight="1" x14ac:dyDescent="0.25">
      <c r="C959" s="41"/>
    </row>
    <row r="960" spans="3:3" ht="15.75" customHeight="1" x14ac:dyDescent="0.25">
      <c r="C960" s="41"/>
    </row>
    <row r="961" spans="3:3" ht="15.75" customHeight="1" x14ac:dyDescent="0.25">
      <c r="C961" s="41"/>
    </row>
    <row r="962" spans="3:3" ht="15.75" customHeight="1" x14ac:dyDescent="0.25">
      <c r="C962" s="41"/>
    </row>
    <row r="963" spans="3:3" ht="15.75" customHeight="1" x14ac:dyDescent="0.25">
      <c r="C963" s="41"/>
    </row>
    <row r="964" spans="3:3" ht="15.75" customHeight="1" x14ac:dyDescent="0.25">
      <c r="C964" s="41"/>
    </row>
    <row r="965" spans="3:3" ht="15.75" customHeight="1" x14ac:dyDescent="0.25">
      <c r="C965" s="41"/>
    </row>
    <row r="966" spans="3:3" ht="15.75" customHeight="1" x14ac:dyDescent="0.25">
      <c r="C966" s="41"/>
    </row>
    <row r="967" spans="3:3" ht="15.75" customHeight="1" x14ac:dyDescent="0.25">
      <c r="C967" s="41"/>
    </row>
    <row r="968" spans="3:3" ht="15.75" customHeight="1" x14ac:dyDescent="0.25">
      <c r="C968" s="41"/>
    </row>
    <row r="969" spans="3:3" ht="15.75" customHeight="1" x14ac:dyDescent="0.25">
      <c r="C969" s="41"/>
    </row>
    <row r="970" spans="3:3" ht="15.75" customHeight="1" x14ac:dyDescent="0.25">
      <c r="C970" s="41"/>
    </row>
    <row r="971" spans="3:3" ht="15.75" customHeight="1" x14ac:dyDescent="0.25">
      <c r="C971" s="41"/>
    </row>
    <row r="972" spans="3:3" ht="15.75" customHeight="1" x14ac:dyDescent="0.25">
      <c r="C972" s="41"/>
    </row>
    <row r="973" spans="3:3" ht="15.75" customHeight="1" x14ac:dyDescent="0.25">
      <c r="C973" s="41"/>
    </row>
    <row r="974" spans="3:3" ht="15.75" customHeight="1" x14ac:dyDescent="0.25">
      <c r="C974" s="41"/>
    </row>
    <row r="975" spans="3:3" ht="15.75" customHeight="1" x14ac:dyDescent="0.25">
      <c r="C975" s="41"/>
    </row>
    <row r="976" spans="3:3" ht="15.75" customHeight="1" x14ac:dyDescent="0.25">
      <c r="C976" s="41"/>
    </row>
    <row r="977" spans="3:3" ht="15.75" customHeight="1" x14ac:dyDescent="0.25">
      <c r="C977" s="41"/>
    </row>
    <row r="978" spans="3:3" ht="15.75" customHeight="1" x14ac:dyDescent="0.25">
      <c r="C978" s="41"/>
    </row>
    <row r="979" spans="3:3" ht="15.75" customHeight="1" x14ac:dyDescent="0.25">
      <c r="C979" s="41"/>
    </row>
    <row r="980" spans="3:3" ht="15.75" customHeight="1" x14ac:dyDescent="0.25">
      <c r="C980" s="41"/>
    </row>
    <row r="981" spans="3:3" ht="15.75" customHeight="1" x14ac:dyDescent="0.25">
      <c r="C981" s="41"/>
    </row>
    <row r="982" spans="3:3" ht="15.75" customHeight="1" x14ac:dyDescent="0.25">
      <c r="C982" s="41"/>
    </row>
    <row r="983" spans="3:3" ht="15.75" customHeight="1" x14ac:dyDescent="0.25">
      <c r="C983" s="41"/>
    </row>
    <row r="984" spans="3:3" ht="15.75" customHeight="1" x14ac:dyDescent="0.25">
      <c r="C984" s="41"/>
    </row>
    <row r="985" spans="3:3" ht="15.75" customHeight="1" x14ac:dyDescent="0.25">
      <c r="C985" s="41"/>
    </row>
    <row r="986" spans="3:3" ht="15.75" customHeight="1" x14ac:dyDescent="0.25">
      <c r="C986" s="41"/>
    </row>
    <row r="987" spans="3:3" ht="15.75" customHeight="1" x14ac:dyDescent="0.25">
      <c r="C987" s="41"/>
    </row>
    <row r="988" spans="3:3" ht="15.75" customHeight="1" x14ac:dyDescent="0.25">
      <c r="C988" s="41"/>
    </row>
    <row r="989" spans="3:3" ht="15.75" customHeight="1" x14ac:dyDescent="0.25">
      <c r="C989" s="41"/>
    </row>
    <row r="990" spans="3:3" ht="15.75" customHeight="1" x14ac:dyDescent="0.25">
      <c r="C990" s="41"/>
    </row>
    <row r="991" spans="3:3" ht="15.75" customHeight="1" x14ac:dyDescent="0.25">
      <c r="C991" s="41"/>
    </row>
    <row r="992" spans="3:3" ht="15.75" customHeight="1" x14ac:dyDescent="0.25">
      <c r="C992" s="41"/>
    </row>
    <row r="993" spans="3:3" ht="15.75" customHeight="1" x14ac:dyDescent="0.25">
      <c r="C993" s="41"/>
    </row>
    <row r="994" spans="3:3" ht="15.75" customHeight="1" x14ac:dyDescent="0.25">
      <c r="C994" s="41"/>
    </row>
    <row r="995" spans="3:3" ht="15.75" customHeight="1" x14ac:dyDescent="0.25">
      <c r="C995" s="41"/>
    </row>
    <row r="996" spans="3:3" ht="15.75" customHeight="1" x14ac:dyDescent="0.25">
      <c r="C996" s="41"/>
    </row>
    <row r="997" spans="3:3" ht="15.75" customHeight="1" x14ac:dyDescent="0.25">
      <c r="C997" s="41"/>
    </row>
    <row r="998" spans="3:3" ht="15.75" customHeight="1" x14ac:dyDescent="0.25">
      <c r="C998" s="41"/>
    </row>
    <row r="999" spans="3:3" ht="15.75" customHeight="1" x14ac:dyDescent="0.25">
      <c r="C999" s="41"/>
    </row>
    <row r="1000" spans="3:3" ht="15.75" customHeight="1" x14ac:dyDescent="0.25">
      <c r="C1000" s="41"/>
    </row>
  </sheetData>
  <mergeCells count="19">
    <mergeCell ref="I6:I7"/>
    <mergeCell ref="L6:M6"/>
    <mergeCell ref="O6:Q7"/>
    <mergeCell ref="K7:N7"/>
    <mergeCell ref="K8:N8"/>
    <mergeCell ref="O8:Q9"/>
    <mergeCell ref="K9:N9"/>
    <mergeCell ref="I8:I9"/>
    <mergeCell ref="I10:I11"/>
    <mergeCell ref="K11:N11"/>
    <mergeCell ref="O11:Q11"/>
    <mergeCell ref="B12:R12"/>
    <mergeCell ref="B1:R1"/>
    <mergeCell ref="I3:J3"/>
    <mergeCell ref="K3:N3"/>
    <mergeCell ref="O3:R3"/>
    <mergeCell ref="I4:I5"/>
    <mergeCell ref="K4:N4"/>
    <mergeCell ref="O4:Q5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Fitting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Douwe</dc:creator>
  <cp:lastModifiedBy>Douwe Wielenga</cp:lastModifiedBy>
  <dcterms:created xsi:type="dcterms:W3CDTF">2013-04-09T16:30:56Z</dcterms:created>
  <dcterms:modified xsi:type="dcterms:W3CDTF">2022-02-09T19:36:52Z</dcterms:modified>
</cp:coreProperties>
</file>